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About ..." sheetId="1" r:id="rId1"/>
    <sheet name="Data_File" sheetId="2" r:id="rId2"/>
  </sheets>
  <externalReferences>
    <externalReference r:id="rId5"/>
  </externalReferences>
  <definedNames>
    <definedName name="Actual">'Data_File'!#REF!</definedName>
    <definedName name="_xlnm.Print_Area" localSheetId="0">'About ...'!$A$1:$M$54</definedName>
    <definedName name="_xlnm.Print_Area" localSheetId="1">'Data_File'!$B$2:$L$35</definedName>
    <definedName name="BIJ">'[1]J&amp;T'!$B$35:$Z$59</definedName>
    <definedName name="Delta">'Data_File'!#REF!</definedName>
    <definedName name="Guess">'Data_File'!#REF!</definedName>
    <definedName name="I">'[1]J&amp;T'!$A$66:$A$90</definedName>
    <definedName name="J">'[1]J&amp;T'!$B$65:$Z$65</definedName>
    <definedName name="SIE">'[1]J&amp;T'!$B$95:$Z$95</definedName>
    <definedName name="TIJ">'[1]J&amp;T'!$B$66:$Z$90</definedName>
    <definedName name="TIJINV">'[1]J&amp;T'!$B$100:$U$119</definedName>
  </definedNames>
  <calcPr fullCalcOnLoad="1"/>
</workbook>
</file>

<file path=xl/comments2.xml><?xml version="1.0" encoding="utf-8"?>
<comments xmlns="http://schemas.openxmlformats.org/spreadsheetml/2006/main">
  <authors>
    <author>Jaime E. Sep?lveda J.</author>
  </authors>
  <commentList>
    <comment ref="C19" authorId="0">
      <text>
        <r>
          <rPr>
            <b/>
            <sz val="8"/>
            <rFont val="Tahoma"/>
            <family val="2"/>
          </rPr>
          <t>Mill Diameter</t>
        </r>
        <r>
          <rPr>
            <sz val="8"/>
            <rFont val="Tahoma"/>
            <family val="2"/>
          </rPr>
          <t>, inside liners.</t>
        </r>
      </text>
    </comment>
    <comment ref="D21" authorId="0">
      <text>
        <r>
          <rPr>
            <b/>
            <sz val="8"/>
            <rFont val="Tahoma"/>
            <family val="0"/>
          </rPr>
          <t>Effective Length to Diameter Ratio.</t>
        </r>
      </text>
    </comment>
    <comment ref="G19" authorId="0">
      <text>
        <r>
          <rPr>
            <sz val="8"/>
            <rFont val="Tahoma"/>
            <family val="2"/>
          </rPr>
          <t xml:space="preserve">In some cases - particularly with </t>
        </r>
        <r>
          <rPr>
            <b/>
            <sz val="8"/>
            <rFont val="Tahoma"/>
            <family val="2"/>
          </rPr>
          <t>Overflow Discharge Mills</t>
        </r>
        <r>
          <rPr>
            <sz val="8"/>
            <rFont val="Tahoma"/>
            <family val="2"/>
          </rPr>
          <t xml:space="preserve"> operating at low ball fillings - slurry may accumulate on top of the ball charge; therefore, the </t>
        </r>
        <r>
          <rPr>
            <b/>
            <sz val="8"/>
            <rFont val="Tahoma"/>
            <family val="2"/>
          </rPr>
          <t>Total Charge Filling Level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 xml:space="preserve">(Cell F19) </t>
        </r>
        <r>
          <rPr>
            <sz val="8"/>
            <rFont val="Tahoma"/>
            <family val="2"/>
          </rPr>
          <t xml:space="preserve">could be higher than the actual </t>
        </r>
        <r>
          <rPr>
            <b/>
            <sz val="8"/>
            <rFont val="Tahoma"/>
            <family val="2"/>
          </rPr>
          <t>Ball Filling Level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(Cell G19)</t>
        </r>
        <r>
          <rPr>
            <sz val="8"/>
            <rFont val="Tahoma"/>
            <family val="2"/>
          </rPr>
          <t>.</t>
        </r>
      </text>
    </comment>
    <comment ref="H19" authorId="0">
      <text>
        <r>
          <rPr>
            <sz val="8"/>
            <rFont val="Tahoma"/>
            <family val="2"/>
          </rPr>
          <t xml:space="preserve">This value represents the </t>
        </r>
        <r>
          <rPr>
            <b/>
            <sz val="8"/>
            <rFont val="Tahoma"/>
            <family val="2"/>
          </rPr>
          <t>Volumetric Fractional Filling of the Voids</t>
        </r>
        <r>
          <rPr>
            <sz val="8"/>
            <rFont val="Tahoma"/>
            <family val="2"/>
          </rPr>
          <t xml:space="preserve"> in between the balls by the retained slurry in the mill charge.
As defined, this value should never exceed 100%, but in some cases - particularly in </t>
        </r>
        <r>
          <rPr>
            <b/>
            <sz val="8"/>
            <rFont val="Tahoma"/>
            <family val="2"/>
          </rPr>
          <t>Grate Discharge Mills</t>
        </r>
        <r>
          <rPr>
            <sz val="8"/>
            <rFont val="Tahoma"/>
            <family val="2"/>
          </rPr>
          <t xml:space="preserve"> - it could be lower than 100%.
Note that this</t>
        </r>
        <r>
          <rPr>
            <b/>
            <sz val="8"/>
            <rFont val="Tahoma"/>
            <family val="2"/>
          </rPr>
          <t xml:space="preserve"> interstitial</t>
        </r>
        <r>
          <rPr>
            <sz val="8"/>
            <rFont val="Tahoma"/>
            <family val="2"/>
          </rPr>
          <t xml:space="preserve"> slurry does not include the </t>
        </r>
        <r>
          <rPr>
            <b/>
            <sz val="8"/>
            <rFont val="Tahoma"/>
            <family val="2"/>
          </rPr>
          <t>overfilling</t>
        </r>
        <r>
          <rPr>
            <sz val="8"/>
            <rFont val="Tahoma"/>
            <family val="2"/>
          </rPr>
          <t xml:space="preserve"> slurry derived from the difference between </t>
        </r>
        <r>
          <rPr>
            <sz val="8"/>
            <color indexed="10"/>
            <rFont val="Tahoma"/>
            <family val="2"/>
          </rPr>
          <t xml:space="preserve">Cells F19 </t>
        </r>
        <r>
          <rPr>
            <sz val="8"/>
            <rFont val="Tahoma"/>
            <family val="2"/>
          </rPr>
          <t>and</t>
        </r>
        <r>
          <rPr>
            <sz val="8"/>
            <color indexed="10"/>
            <rFont val="Tahoma"/>
            <family val="2"/>
          </rPr>
          <t xml:space="preserve"> G19</t>
        </r>
        <r>
          <rPr>
            <sz val="8"/>
            <rFont val="Tahoma"/>
            <family val="2"/>
          </rPr>
          <t>.</t>
        </r>
      </text>
    </comment>
    <comment ref="E19" authorId="0">
      <text>
        <r>
          <rPr>
            <b/>
            <sz val="8"/>
            <rFont val="Tahoma"/>
            <family val="2"/>
          </rPr>
          <t>Rotational Mill Speed</t>
        </r>
        <r>
          <rPr>
            <sz val="8"/>
            <rFont val="Tahoma"/>
            <family val="2"/>
          </rPr>
          <t>, expressed as a percentage of the critical centrifugation speed of the mill.</t>
        </r>
      </text>
    </comment>
    <comment ref="F19" authorId="0">
      <text>
        <r>
          <rPr>
            <b/>
            <sz val="8"/>
            <rFont val="Tahoma"/>
            <family val="0"/>
          </rPr>
          <t>Total Apparent Volumetric Charge Filling -</t>
        </r>
        <r>
          <rPr>
            <sz val="8"/>
            <rFont val="Tahoma"/>
            <family val="2"/>
          </rPr>
          <t xml:space="preserve"> including balls and excess slurry on top of the ball charge, plus the interstitial voids in between the balls - expressed as a percentage of the net internal mill volume (inside liners).</t>
        </r>
      </text>
    </comment>
    <comment ref="I19" authorId="0">
      <text>
        <r>
          <rPr>
            <sz val="8"/>
            <rFont val="Tahoma"/>
            <family val="2"/>
          </rPr>
          <t xml:space="preserve">Represents the so-called </t>
        </r>
        <r>
          <rPr>
            <b/>
            <sz val="8"/>
            <rFont val="Tahoma"/>
            <family val="2"/>
          </rPr>
          <t>Dynamic Angle of Repose (or Lift Angle)</t>
        </r>
        <r>
          <rPr>
            <sz val="8"/>
            <rFont val="Tahoma"/>
            <family val="2"/>
          </rPr>
          <t xml:space="preserve"> adopted during steady operation by the top surface of the mill charge ("the kidney") with respect to the horizontal.  
A reasonable default value for this angle is </t>
        </r>
        <r>
          <rPr>
            <b/>
            <sz val="8"/>
            <rFont val="Tahoma"/>
            <family val="2"/>
          </rPr>
          <t>35°</t>
        </r>
        <r>
          <rPr>
            <sz val="8"/>
            <rFont val="Tahoma"/>
            <family val="2"/>
          </rPr>
          <t>, but may be easily "tuned" to specific applications against any available actual power data.</t>
        </r>
      </text>
    </comment>
    <comment ref="J16" authorId="0">
      <text>
        <r>
          <rPr>
            <sz val="8"/>
            <rFont val="Tahoma"/>
            <family val="2"/>
          </rPr>
          <t xml:space="preserve">Component of the </t>
        </r>
        <r>
          <rPr>
            <b/>
            <sz val="8"/>
            <rFont val="Tahoma"/>
            <family val="2"/>
          </rPr>
          <t>Total Mill Power Draw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(Cell J19)</t>
        </r>
        <r>
          <rPr>
            <sz val="8"/>
            <rFont val="Tahoma"/>
            <family val="2"/>
          </rPr>
          <t xml:space="preserve"> contributed by the </t>
        </r>
        <r>
          <rPr>
            <b/>
            <sz val="8"/>
            <rFont val="Tahoma"/>
            <family val="2"/>
          </rPr>
          <t>Ball Charge</t>
        </r>
        <r>
          <rPr>
            <sz val="8"/>
            <rFont val="Tahoma"/>
            <family val="2"/>
          </rPr>
          <t>.</t>
        </r>
      </text>
    </comment>
    <comment ref="J17" authorId="0">
      <text>
        <r>
          <rPr>
            <sz val="8"/>
            <rFont val="Tahoma"/>
            <family val="2"/>
          </rPr>
          <t xml:space="preserve">Component of the </t>
        </r>
        <r>
          <rPr>
            <b/>
            <sz val="8"/>
            <rFont val="Tahoma"/>
            <family val="2"/>
          </rPr>
          <t>Total Mill Power Draw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(Cell J19)</t>
        </r>
        <r>
          <rPr>
            <sz val="8"/>
            <rFont val="Tahoma"/>
            <family val="2"/>
          </rPr>
          <t xml:space="preserve"> contributed by the </t>
        </r>
        <r>
          <rPr>
            <b/>
            <sz val="8"/>
            <rFont val="Tahoma"/>
            <family val="2"/>
          </rPr>
          <t>Overfilling Slurry</t>
        </r>
        <r>
          <rPr>
            <sz val="8"/>
            <rFont val="Tahoma"/>
            <family val="2"/>
          </rPr>
          <t xml:space="preserve"> on top of the "kidney".</t>
        </r>
      </text>
    </comment>
    <comment ref="J18" authorId="0">
      <text>
        <r>
          <rPr>
            <sz val="8"/>
            <rFont val="Tahoma"/>
            <family val="2"/>
          </rPr>
          <t xml:space="preserve">Component of the </t>
        </r>
        <r>
          <rPr>
            <b/>
            <sz val="8"/>
            <rFont val="Tahoma"/>
            <family val="2"/>
          </rPr>
          <t>Total Mill Power Draw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(Cell J19)</t>
        </r>
        <r>
          <rPr>
            <sz val="8"/>
            <rFont val="Tahoma"/>
            <family val="2"/>
          </rPr>
          <t xml:space="preserve"> contributed by the </t>
        </r>
        <r>
          <rPr>
            <b/>
            <sz val="8"/>
            <rFont val="Tahoma"/>
            <family val="2"/>
          </rPr>
          <t>Interstitial Slurry</t>
        </r>
        <r>
          <rPr>
            <sz val="8"/>
            <rFont val="Tahoma"/>
            <family val="2"/>
          </rPr>
          <t xml:space="preserve"> in the ball charge.</t>
        </r>
      </text>
    </comment>
    <comment ref="K26" authorId="0">
      <text>
        <r>
          <rPr>
            <sz val="8"/>
            <rFont val="Tahoma"/>
            <family val="2"/>
          </rPr>
          <t xml:space="preserve">Corresponds to the ratio between the </t>
        </r>
        <r>
          <rPr>
            <b/>
            <sz val="8"/>
            <rFont val="Tahoma"/>
            <family val="2"/>
          </rPr>
          <t>Total Charge Weight</t>
        </r>
        <r>
          <rPr>
            <sz val="8"/>
            <rFont val="Tahoma"/>
            <family val="2"/>
          </rPr>
          <t xml:space="preserve"> and its </t>
        </r>
        <r>
          <rPr>
            <b/>
            <sz val="8"/>
            <rFont val="Tahoma"/>
            <family val="2"/>
          </rPr>
          <t>Apparent Volume</t>
        </r>
        <r>
          <rPr>
            <sz val="8"/>
            <rFont val="Tahoma"/>
            <family val="2"/>
          </rPr>
          <t xml:space="preserve"> (including interstitial voids).</t>
        </r>
      </text>
    </comment>
    <comment ref="J19" authorId="0">
      <text>
        <r>
          <rPr>
            <sz val="8"/>
            <rFont val="Tahoma"/>
            <family val="2"/>
          </rPr>
          <t xml:space="preserve">See </t>
        </r>
        <r>
          <rPr>
            <b/>
            <sz val="8"/>
            <rFont val="Tahoma"/>
            <family val="2"/>
          </rPr>
          <t>Mill Power_Ball Mills</t>
        </r>
        <r>
          <rPr>
            <sz val="8"/>
            <rFont val="Tahoma"/>
            <family val="2"/>
          </rPr>
          <t xml:space="preserve"> Spreadsheet</t>
        </r>
      </text>
    </comment>
    <comment ref="J10" authorId="0">
      <text>
        <r>
          <rPr>
            <sz val="8"/>
            <rFont val="Tahoma"/>
            <family val="2"/>
          </rPr>
          <t xml:space="preserve">Obtained from </t>
        </r>
        <r>
          <rPr>
            <b/>
            <sz val="8"/>
            <rFont val="Tahoma"/>
            <family val="2"/>
          </rPr>
          <t>Bond's Third Law of Comminution</t>
        </r>
        <r>
          <rPr>
            <sz val="8"/>
            <rFont val="Tahoma"/>
            <family val="2"/>
          </rPr>
          <t xml:space="preserve"> and the parameters defined in </t>
        </r>
        <r>
          <rPr>
            <sz val="8"/>
            <color indexed="10"/>
            <rFont val="Tahoma"/>
            <family val="2"/>
          </rPr>
          <t>Cells F10:F12</t>
        </r>
        <r>
          <rPr>
            <sz val="8"/>
            <rFont val="Tahoma"/>
            <family val="2"/>
          </rPr>
          <t xml:space="preserve"> (see the attached </t>
        </r>
        <r>
          <rPr>
            <b/>
            <sz val="8"/>
            <rFont val="Tahoma"/>
            <family val="2"/>
          </rPr>
          <t>About ...</t>
        </r>
        <r>
          <rPr>
            <sz val="8"/>
            <rFont val="Tahoma"/>
            <family val="2"/>
          </rPr>
          <t xml:space="preserve"> worksheet).</t>
        </r>
      </text>
    </comment>
    <comment ref="D19" authorId="0">
      <text>
        <r>
          <rPr>
            <b/>
            <sz val="8"/>
            <rFont val="Tahoma"/>
            <family val="0"/>
          </rPr>
          <t>Effective Grinding Lenght.</t>
        </r>
      </text>
    </comment>
    <comment ref="J28" authorId="0">
      <text>
        <r>
          <rPr>
            <sz val="8"/>
            <rFont val="Tahoma"/>
            <family val="2"/>
          </rPr>
          <t xml:space="preserve">May be set to any desired value, using </t>
        </r>
        <r>
          <rPr>
            <b/>
            <sz val="8"/>
            <rFont val="Tahoma"/>
            <family val="2"/>
          </rPr>
          <t>Tools / Goal Seek</t>
        </r>
        <r>
          <rPr>
            <sz val="8"/>
            <rFont val="Tahoma"/>
            <family val="2"/>
          </rPr>
          <t xml:space="preserve">, changing </t>
        </r>
        <r>
          <rPr>
            <sz val="8"/>
            <color indexed="10"/>
            <rFont val="Tahoma"/>
            <family val="2"/>
          </rPr>
          <t xml:space="preserve">Cell C19 </t>
        </r>
        <r>
          <rPr>
            <sz val="8"/>
            <rFont val="Tahoma"/>
            <family val="2"/>
          </rPr>
          <t xml:space="preserve">or </t>
        </r>
        <r>
          <rPr>
            <sz val="8"/>
            <color indexed="10"/>
            <rFont val="Tahoma"/>
            <family val="2"/>
          </rPr>
          <t>Cell D21</t>
        </r>
        <r>
          <rPr>
            <sz val="8"/>
            <rFont val="Tahoma"/>
            <family val="2"/>
          </rPr>
          <t>.</t>
        </r>
      </text>
    </comment>
    <comment ref="I34" authorId="0">
      <text>
        <r>
          <rPr>
            <sz val="8"/>
            <rFont val="Tahoma"/>
            <family val="2"/>
          </rPr>
          <t xml:space="preserve">Estimation based on </t>
        </r>
        <r>
          <rPr>
            <b/>
            <sz val="8"/>
            <rFont val="Tahoma"/>
            <family val="2"/>
          </rPr>
          <t>KREBS Capacity Correlation</t>
        </r>
        <r>
          <rPr>
            <sz val="8"/>
            <rFont val="Tahoma"/>
            <family val="2"/>
          </rPr>
          <t xml:space="preserve">.
Ideally, design value should not exceed </t>
        </r>
        <r>
          <rPr>
            <sz val="8"/>
            <color indexed="10"/>
            <rFont val="Tahoma"/>
            <family val="2"/>
          </rPr>
          <t>13 psi</t>
        </r>
        <r>
          <rPr>
            <sz val="8"/>
            <rFont val="Tahoma"/>
            <family val="2"/>
          </rPr>
          <t>. If higher, increase # of Cyclones or Cyclone Diameter.</t>
        </r>
      </text>
    </comment>
    <comment ref="F10" authorId="0">
      <text>
        <r>
          <rPr>
            <sz val="8"/>
            <rFont val="Tahoma"/>
            <family val="2"/>
          </rPr>
          <t xml:space="preserve">Based on </t>
        </r>
        <r>
          <rPr>
            <b/>
            <sz val="8"/>
            <rFont val="Tahoma"/>
            <family val="2"/>
          </rPr>
          <t>Net Power Available</t>
        </r>
        <r>
          <rPr>
            <sz val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<sst xmlns="http://schemas.openxmlformats.org/spreadsheetml/2006/main" count="72" uniqueCount="66">
  <si>
    <t>Remarks</t>
  </si>
  <si>
    <t xml:space="preserve">  </t>
  </si>
  <si>
    <t>Diameter</t>
  </si>
  <si>
    <t>Charge</t>
  </si>
  <si>
    <t>Balls</t>
  </si>
  <si>
    <t>Lift</t>
  </si>
  <si>
    <t>ft</t>
  </si>
  <si>
    <t>% Critical</t>
  </si>
  <si>
    <t>Filling,%</t>
  </si>
  <si>
    <t>Angle, (°)</t>
  </si>
  <si>
    <t>% Solids in the Mill</t>
  </si>
  <si>
    <t>Ore Density, ton/m3</t>
  </si>
  <si>
    <t>Slurry</t>
  </si>
  <si>
    <t>ton/m3</t>
  </si>
  <si>
    <t>Slurry Density, ton/m3</t>
  </si>
  <si>
    <t>m3</t>
  </si>
  <si>
    <t xml:space="preserve"> Balls</t>
  </si>
  <si>
    <t xml:space="preserve"> Slurry</t>
  </si>
  <si>
    <t>Balls Density, ton/m3</t>
  </si>
  <si>
    <t xml:space="preserve"> Net Total</t>
  </si>
  <si>
    <t xml:space="preserve"> Gross Total</t>
  </si>
  <si>
    <t xml:space="preserve"> % Losses</t>
  </si>
  <si>
    <t>Volume,</t>
  </si>
  <si>
    <t>above Balls</t>
  </si>
  <si>
    <t>Interstitial</t>
  </si>
  <si>
    <t>Ball</t>
  </si>
  <si>
    <t>Mill Charge Weight, tons</t>
  </si>
  <si>
    <t>Density</t>
  </si>
  <si>
    <t>Apparent</t>
  </si>
  <si>
    <t>Slurry Filling,%</t>
  </si>
  <si>
    <t xml:space="preserve">  Base Case Example</t>
  </si>
  <si>
    <t>Mill Speed</t>
  </si>
  <si>
    <t xml:space="preserve"> Overfilling</t>
  </si>
  <si>
    <r>
      <t xml:space="preserve">Moly-Cop Tools </t>
    </r>
    <r>
      <rPr>
        <vertAlign val="superscript"/>
        <sz val="12"/>
        <color indexed="18"/>
        <rFont val="Comic Sans MS"/>
        <family val="4"/>
      </rPr>
      <t>TM</t>
    </r>
  </si>
  <si>
    <t>BOND'S LAW APPLICATION</t>
  </si>
  <si>
    <t>Conventional Ball Mill Sizing</t>
  </si>
  <si>
    <t xml:space="preserve">   Feed Size, F80, microns</t>
  </si>
  <si>
    <t xml:space="preserve">   Product Size, P80, microns</t>
  </si>
  <si>
    <t>Specific Energy, kWh/ton</t>
  </si>
  <si>
    <t xml:space="preserve">   Ore Work Index, kWh/ton (metric)</t>
  </si>
  <si>
    <t>Power, kW</t>
  </si>
  <si>
    <t>L/D</t>
  </si>
  <si>
    <t>rpm</t>
  </si>
  <si>
    <t>GRINDING TASK :</t>
  </si>
  <si>
    <t>Net kW / Mill</t>
  </si>
  <si>
    <t>Net Power Requirement, kW</t>
  </si>
  <si>
    <t xml:space="preserve">   Design Throughput, ton/hr</t>
  </si>
  <si>
    <r>
      <t xml:space="preserve">About the </t>
    </r>
    <r>
      <rPr>
        <b/>
        <i/>
        <sz val="10"/>
        <color indexed="18"/>
        <rFont val="Arial"/>
        <family val="2"/>
      </rPr>
      <t>Bond_Mill Sizing</t>
    </r>
    <r>
      <rPr>
        <i/>
        <sz val="10"/>
        <color indexed="18"/>
        <rFont val="Arial"/>
        <family val="2"/>
      </rPr>
      <t xml:space="preserve"> Spreadsheet ...</t>
    </r>
  </si>
  <si>
    <t>Number of Mills for the Task</t>
  </si>
  <si>
    <t>Power Oversize, %</t>
  </si>
  <si>
    <t>Length</t>
  </si>
  <si>
    <t># Cyclones</t>
  </si>
  <si>
    <t>per Mill</t>
  </si>
  <si>
    <t>Circulating</t>
  </si>
  <si>
    <t>Load, %</t>
  </si>
  <si>
    <t>Feed</t>
  </si>
  <si>
    <t>% Solids</t>
  </si>
  <si>
    <t>per Cyclone</t>
  </si>
  <si>
    <t>ton/hr</t>
  </si>
  <si>
    <t>m3/hr</t>
  </si>
  <si>
    <t>Cyclone</t>
  </si>
  <si>
    <t>Diameter, in</t>
  </si>
  <si>
    <t>Pressure</t>
  </si>
  <si>
    <t>Loss, psi</t>
  </si>
  <si>
    <t>MILL DESIGN PARAMETERS AND OPERATING CONDITIONS :</t>
  </si>
  <si>
    <r>
      <t xml:space="preserve">HYDROCYCLONES CLUSTER : </t>
    </r>
    <r>
      <rPr>
        <sz val="10"/>
        <rFont val="Arial"/>
        <family val="2"/>
      </rPr>
      <t>(Preliminary Sizing)</t>
    </r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</si>
</sst>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"/>
    <numFmt numFmtId="174" formatCode="0.0"/>
    <numFmt numFmtId="175" formatCode="0.0000"/>
    <numFmt numFmtId="176" formatCode="0.0000000"/>
    <numFmt numFmtId="177" formatCode="0.000000"/>
    <numFmt numFmtId="178" formatCode="0.0000000000000"/>
    <numFmt numFmtId="179" formatCode="0.00000000"/>
    <numFmt numFmtId="180" formatCode="0.00\ \ "/>
    <numFmt numFmtId="181" formatCode="0\ \ "/>
    <numFmt numFmtId="182" formatCode="0.0\ \ "/>
    <numFmt numFmtId="183" formatCode="0.000000000000"/>
    <numFmt numFmtId="184" formatCode="0.000\ \ "/>
    <numFmt numFmtId="185" formatCode="#,##0_)\ ;\(#,##0\)\ "/>
  </numFmts>
  <fonts count="2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1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sz val="8"/>
      <color indexed="10"/>
      <name val="Tahoma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i/>
      <sz val="10"/>
      <color indexed="18"/>
      <name val="Arial"/>
      <family val="2"/>
    </font>
    <font>
      <sz val="12"/>
      <color indexed="18"/>
      <name val="Comic Sans MS"/>
      <family val="4"/>
    </font>
    <font>
      <i/>
      <sz val="8"/>
      <color indexed="18"/>
      <name val="Comic Sans MS"/>
      <family val="4"/>
    </font>
    <font>
      <vertAlign val="superscript"/>
      <sz val="12"/>
      <color indexed="18"/>
      <name val="Comic Sans MS"/>
      <family val="4"/>
    </font>
    <font>
      <sz val="10"/>
      <color indexed="18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6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3" borderId="7" xfId="0" applyFill="1" applyBorder="1" applyAlignment="1" applyProtection="1">
      <alignment/>
      <protection/>
    </xf>
    <xf numFmtId="0" fontId="17" fillId="3" borderId="8" xfId="0" applyFont="1" applyFill="1" applyBorder="1" applyAlignment="1" applyProtection="1">
      <alignment vertical="center"/>
      <protection/>
    </xf>
    <xf numFmtId="0" fontId="0" fillId="3" borderId="8" xfId="0" applyFill="1" applyBorder="1" applyAlignment="1" applyProtection="1">
      <alignment/>
      <protection/>
    </xf>
    <xf numFmtId="0" fontId="18" fillId="3" borderId="8" xfId="0" applyFont="1" applyFill="1" applyBorder="1" applyAlignment="1" applyProtection="1">
      <alignment horizontal="right" vertical="center"/>
      <protection/>
    </xf>
    <xf numFmtId="0" fontId="0" fillId="3" borderId="9" xfId="0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180" fontId="0" fillId="4" borderId="12" xfId="0" applyNumberFormat="1" applyFill="1" applyBorder="1" applyAlignment="1" applyProtection="1">
      <alignment/>
      <protection/>
    </xf>
    <xf numFmtId="181" fontId="0" fillId="4" borderId="12" xfId="0" applyNumberFormat="1" applyFill="1" applyBorder="1" applyAlignment="1" applyProtection="1">
      <alignment/>
      <protection/>
    </xf>
    <xf numFmtId="181" fontId="1" fillId="4" borderId="12" xfId="0" applyNumberFormat="1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/>
      <protection/>
    </xf>
    <xf numFmtId="174" fontId="0" fillId="3" borderId="0" xfId="0" applyNumberFormat="1" applyFill="1" applyBorder="1" applyAlignment="1" applyProtection="1">
      <alignment/>
      <protection/>
    </xf>
    <xf numFmtId="174" fontId="0" fillId="3" borderId="0" xfId="0" applyNumberFormat="1" applyFill="1" applyBorder="1" applyAlignment="1" applyProtection="1">
      <alignment horizontal="right"/>
      <protection/>
    </xf>
    <xf numFmtId="180" fontId="0" fillId="4" borderId="12" xfId="0" applyNumberFormat="1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 horizontal="left"/>
      <protection/>
    </xf>
    <xf numFmtId="2" fontId="0" fillId="3" borderId="0" xfId="0" applyNumberFormat="1" applyFill="1" applyBorder="1" applyAlignment="1" applyProtection="1">
      <alignment/>
      <protection/>
    </xf>
    <xf numFmtId="184" fontId="0" fillId="4" borderId="12" xfId="0" applyNumberFormat="1" applyFont="1" applyFill="1" applyBorder="1" applyAlignment="1" applyProtection="1">
      <alignment/>
      <protection/>
    </xf>
    <xf numFmtId="0" fontId="22" fillId="2" borderId="13" xfId="0" applyFont="1" applyFill="1" applyBorder="1" applyAlignment="1" applyProtection="1">
      <alignment/>
      <protection/>
    </xf>
    <xf numFmtId="0" fontId="14" fillId="2" borderId="14" xfId="0" applyFont="1" applyFill="1" applyBorder="1" applyAlignment="1" applyProtection="1">
      <alignment/>
      <protection/>
    </xf>
    <xf numFmtId="0" fontId="20" fillId="2" borderId="15" xfId="0" applyFont="1" applyFill="1" applyBorder="1" applyAlignment="1" applyProtection="1">
      <alignment/>
      <protection/>
    </xf>
    <xf numFmtId="185" fontId="21" fillId="5" borderId="16" xfId="0" applyNumberFormat="1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182" fontId="0" fillId="4" borderId="12" xfId="0" applyNumberFormat="1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0" fillId="3" borderId="18" xfId="0" applyFill="1" applyBorder="1" applyAlignment="1" applyProtection="1">
      <alignment/>
      <protection/>
    </xf>
    <xf numFmtId="0" fontId="3" fillId="3" borderId="18" xfId="0" applyFont="1" applyFill="1" applyBorder="1" applyAlignment="1" applyProtection="1">
      <alignment/>
      <protection/>
    </xf>
    <xf numFmtId="0" fontId="0" fillId="3" borderId="19" xfId="0" applyFill="1" applyBorder="1" applyAlignment="1" applyProtection="1">
      <alignment/>
      <protection/>
    </xf>
    <xf numFmtId="180" fontId="0" fillId="6" borderId="12" xfId="0" applyNumberFormat="1" applyFill="1" applyBorder="1" applyAlignment="1" applyProtection="1">
      <alignment/>
      <protection locked="0"/>
    </xf>
    <xf numFmtId="182" fontId="0" fillId="6" borderId="12" xfId="0" applyNumberFormat="1" applyFill="1" applyBorder="1" applyAlignment="1" applyProtection="1">
      <alignment/>
      <protection locked="0"/>
    </xf>
    <xf numFmtId="181" fontId="0" fillId="6" borderId="12" xfId="0" applyNumberFormat="1" applyFill="1" applyBorder="1" applyAlignment="1" applyProtection="1">
      <alignment/>
      <protection locked="0"/>
    </xf>
    <xf numFmtId="180" fontId="1" fillId="6" borderId="12" xfId="0" applyNumberFormat="1" applyFont="1" applyFill="1" applyBorder="1" applyAlignment="1" applyProtection="1">
      <alignment/>
      <protection locked="0"/>
    </xf>
    <xf numFmtId="174" fontId="1" fillId="3" borderId="5" xfId="0" applyNumberFormat="1" applyFont="1" applyFill="1" applyBorder="1" applyAlignment="1" applyProtection="1">
      <alignment horizontal="center"/>
      <protection/>
    </xf>
    <xf numFmtId="0" fontId="6" fillId="3" borderId="0" xfId="0" applyFont="1" applyFill="1" applyBorder="1" applyAlignment="1" applyProtection="1">
      <alignment horizontal="center"/>
      <protection/>
    </xf>
    <xf numFmtId="0" fontId="0" fillId="3" borderId="20" xfId="0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B1D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B1D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8C3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12</xdr:col>
      <xdr:colOff>0</xdr:colOff>
      <xdr:row>53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4300" y="314325"/>
          <a:ext cx="6705600" cy="8277225"/>
        </a:xfrm>
        <a:prstGeom prst="rect">
          <a:avLst/>
        </a:prstGeom>
        <a:solidFill>
          <a:srgbClr val="FFFF99"/>
        </a:solidFill>
        <a:ln w="38100" cmpd="dbl">
          <a:solidFill>
            <a:srgbClr val="66B1D6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Scope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Bond_Mill Sizing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spreadsheet was designed to determine the most appropriate mill dimensions and operating conditions for a given grinding task (known ore properties plus desired mill throughput and feed and product sizes), based on the traditional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Bond's Law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and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Hogg &amp; Fuersteneau Power Model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(see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Mill Power_Ball Mills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spreadsheet for further details on such model).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Theoretical Framework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Undoubtedly, the extensive work of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Fred C. Bond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"The Third Theory of Comminution", AIME Trans.,Vol. 193, p. 484, 1952.  Also in Mining Engineering, May 1952)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has been widely recognized as a very significant contribution to a first understanding of the operational response of conventional ball mills in various grinding circuits. His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Third Theory or "Law" of Comminution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has become the most traditionally accepted framework for the evaluation of existing grinding operations as well as the design of new installations :
              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  =  10 W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i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(1/P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80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1/2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– 1/F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80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1/2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where :
     E                  =  Specific Energy Consumption, kWh/ton ground.
     F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80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=  80% passing size in the Fresh Ore Feed Stream, microns.
     P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80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=  80% passing size in the Final Ground Product, microns.
     W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i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=  Bond's Work Index, indicative of the hardness of the ore, kWh/ton.
The Bond's Law so allows, as a first approach, to estimate the energy demand (kWh) required to grind each ton of ore. Such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Specific Energy Consumption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determines in turns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Capacity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of the grinding section, by the expression :
                             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  =  P/E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where :
     M                  =  Fresh Ore Throughput (not including Circulating Load), ton/hr. 
     P                   = Net Mill Power Demand, kW.
Bond's Work Index may be estimated directly from operational data (whenever available) from back-calculation of the first equation above. In such case is denoted as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Operational Work Index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:
                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io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=  E / 10 (1/P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80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1/2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– 1/F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80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1/2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Input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All data required by the calculation routine must be defined in each corresponding unprotected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Turquesa background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cell of the here attached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Data File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worksheet.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blue background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cells contain the results of the corresponding formulas there defined and are protected to avoid any accidental editing.
In order to match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Power Demand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(from Bond's Law) with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Power Availability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(from Hogg &amp; Fuersteneau's Model) 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Goal Seek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algorithm must be implemented, as indicated at the bottom of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Data File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worksheet.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GSim_Op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Data_File"/>
      <sheetName val="Reports"/>
      <sheetName val="SiE"/>
      <sheetName val="Bij"/>
      <sheetName val="J&amp;T"/>
      <sheetName val="C"/>
      <sheetName val="Mill"/>
      <sheetName val="About ..."/>
    </sheetNames>
    <sheetDataSet>
      <sheetData sheetId="5"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B36">
            <v>0.47494060929432635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B37">
            <v>0.16464638594794834</v>
          </cell>
          <cell r="C37">
            <v>0.37717779557483955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B38">
            <v>0.12606955953174043</v>
          </cell>
          <cell r="C38">
            <v>0.26184406178332587</v>
          </cell>
          <cell r="D38">
            <v>0.47396218057695205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B39">
            <v>0.10272577348326875</v>
          </cell>
          <cell r="C39">
            <v>0.17977766337058748</v>
          </cell>
          <cell r="D39">
            <v>0.29140055636560935</v>
          </cell>
          <cell r="E39">
            <v>0.6390218573581654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B40">
            <v>0.02477661632176642</v>
          </cell>
          <cell r="C40">
            <v>0.037322188647281346</v>
          </cell>
          <cell r="D40">
            <v>0.05323640303554286</v>
          </cell>
          <cell r="E40">
            <v>0.09787254592161931</v>
          </cell>
          <cell r="F40">
            <v>0.37593672437665004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B41">
            <v>0.026097034538753144</v>
          </cell>
          <cell r="C41">
            <v>0.03703723520301605</v>
          </cell>
          <cell r="D41">
            <v>0.04965422998089905</v>
          </cell>
          <cell r="E41">
            <v>0.08190511744896817</v>
          </cell>
          <cell r="F41">
            <v>0.26308513298151537</v>
          </cell>
          <cell r="G41">
            <v>0.47494060929432635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>
            <v>0.014299133222135552</v>
          </cell>
          <cell r="C42">
            <v>0.01951356828755911</v>
          </cell>
          <cell r="D42">
            <v>0.02500489912269567</v>
          </cell>
          <cell r="E42">
            <v>0.037611988854580586</v>
          </cell>
          <cell r="F42">
            <v>0.0985717983711476</v>
          </cell>
          <cell r="G42">
            <v>0.16521093932409925</v>
          </cell>
          <cell r="H42">
            <v>0.3784171105677171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B43">
            <v>0.013712726426482295</v>
          </cell>
          <cell r="C43">
            <v>0.018340612632880365</v>
          </cell>
          <cell r="D43">
            <v>0.022927318856385534</v>
          </cell>
          <cell r="E43">
            <v>0.03259754731728069</v>
          </cell>
          <cell r="F43">
            <v>0.07274913756421147</v>
          </cell>
          <cell r="G43">
            <v>0.11302927326163947</v>
          </cell>
          <cell r="H43">
            <v>0.23633295397384885</v>
          </cell>
          <cell r="I43">
            <v>0.43059425162441245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B44">
            <v>0.010656201693084719</v>
          </cell>
          <cell r="C44">
            <v>0.014073470701736743</v>
          </cell>
          <cell r="D44">
            <v>0.017311367163827182</v>
          </cell>
          <cell r="E44">
            <v>0.023663455965995228</v>
          </cell>
          <cell r="F44">
            <v>0.04606871628980899</v>
          </cell>
          <cell r="G44">
            <v>0.06601876219853056</v>
          </cell>
          <cell r="H44">
            <v>0.12284359118774707</v>
          </cell>
          <cell r="I44">
            <v>0.20842760573375296</v>
          </cell>
          <cell r="J44">
            <v>0.4262175244620863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B45">
            <v>0.008582763148094946</v>
          </cell>
          <cell r="C45">
            <v>0.011257984937388416</v>
          </cell>
          <cell r="D45">
            <v>0.013725261467375453</v>
          </cell>
          <cell r="E45">
            <v>0.018340612632880365</v>
          </cell>
          <cell r="F45">
            <v>0.03259754731728069</v>
          </cell>
          <cell r="G45">
            <v>0.04377648414396498</v>
          </cell>
          <cell r="H45">
            <v>0.07274913756421147</v>
          </cell>
          <cell r="I45">
            <v>0.11352207801347411</v>
          </cell>
          <cell r="J45">
            <v>0.21280433289607914</v>
          </cell>
          <cell r="K45">
            <v>0.43059425162441245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B46">
            <v>0.006836619970472933</v>
          </cell>
          <cell r="C46">
            <v>0.008934638817433754</v>
          </cell>
          <cell r="D46">
            <v>0.010839914050759021</v>
          </cell>
          <cell r="E46">
            <v>0.014302445294318927</v>
          </cell>
          <cell r="F46">
            <v>0.024040970913007387</v>
          </cell>
          <cell r="G46">
            <v>0.0308577787047999</v>
          </cell>
          <cell r="H46">
            <v>0.04676414202788284</v>
          </cell>
          <cell r="I46">
            <v>0.06721787828388948</v>
          </cell>
          <cell r="J46">
            <v>0.11379245473229482</v>
          </cell>
          <cell r="K46">
            <v>0.21114204905639505</v>
          </cell>
          <cell r="L46">
            <v>0.4315224007155455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B47">
            <v>0.005125257312323283</v>
          </cell>
          <cell r="C47">
            <v>0.006685324839589935</v>
          </cell>
          <cell r="D47">
            <v>0.008090388460324296</v>
          </cell>
          <cell r="E47">
            <v>0.01060326330790564</v>
          </cell>
          <cell r="F47">
            <v>0.017276759833275507</v>
          </cell>
          <cell r="G47">
            <v>0.021577717530690543</v>
          </cell>
          <cell r="H47">
            <v>0.030721796171068627</v>
          </cell>
          <cell r="I47">
            <v>0.0413937330276167</v>
          </cell>
          <cell r="J47">
            <v>0.06370580761253977</v>
          </cell>
          <cell r="K47">
            <v>0.1071701520939537</v>
          </cell>
          <cell r="L47">
            <v>0.2010307452767497</v>
          </cell>
          <cell r="M47">
            <v>0.41257225180611923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B48">
            <v>0.004551852939496656</v>
          </cell>
          <cell r="C48">
            <v>0.005931306743115032</v>
          </cell>
          <cell r="D48">
            <v>0.007168097712966996</v>
          </cell>
          <cell r="E48">
            <v>0.009360385854334345</v>
          </cell>
          <cell r="F48">
            <v>0.014988783146911627</v>
          </cell>
          <cell r="G48">
            <v>0.01842337922138751</v>
          </cell>
          <cell r="H48">
            <v>0.0252212963211456</v>
          </cell>
          <cell r="I48">
            <v>0.032480960035082995</v>
          </cell>
          <cell r="J48">
            <v>0.046299225957938644</v>
          </cell>
          <cell r="K48">
            <v>0.0708553608807678</v>
          </cell>
          <cell r="L48">
            <v>0.12026116609816506</v>
          </cell>
          <cell r="M48">
            <v>0.22644960555204618</v>
          </cell>
          <cell r="N48">
            <v>0.44366274957891105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B49">
            <v>0.003261611524379709</v>
          </cell>
          <cell r="C49">
            <v>0.0042477110476383285</v>
          </cell>
          <cell r="D49">
            <v>0.005129658382053606</v>
          </cell>
          <cell r="E49">
            <v>0.006685324839589935</v>
          </cell>
          <cell r="F49">
            <v>0.01060326330790564</v>
          </cell>
          <cell r="G49">
            <v>0.012915819938643783</v>
          </cell>
          <cell r="H49">
            <v>0.017276759833275507</v>
          </cell>
          <cell r="I49">
            <v>0.02162346485390232</v>
          </cell>
          <cell r="J49">
            <v>0.029212777675748744</v>
          </cell>
          <cell r="K49">
            <v>0.0413937330276167</v>
          </cell>
          <cell r="L49">
            <v>0.06370580761253977</v>
          </cell>
          <cell r="M49">
            <v>0.10830407421115795</v>
          </cell>
          <cell r="N49">
            <v>0.19535910777925436</v>
          </cell>
          <cell r="O49">
            <v>0.41257225180611923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B50">
            <v>0.0027797708715428023</v>
          </cell>
          <cell r="C50">
            <v>0.003619176361694393</v>
          </cell>
          <cell r="D50">
            <v>0.004368979446683383</v>
          </cell>
          <cell r="E50">
            <v>0.005688224830159915</v>
          </cell>
          <cell r="F50">
            <v>0.008977419456842647</v>
          </cell>
          <cell r="G50">
            <v>0.010883889937422148</v>
          </cell>
          <cell r="H50">
            <v>0.014379189521461055</v>
          </cell>
          <cell r="I50">
            <v>0.01771257106595417</v>
          </cell>
          <cell r="J50">
            <v>0.023177160696788268</v>
          </cell>
          <cell r="K50">
            <v>0.03120844225920956</v>
          </cell>
          <cell r="L50">
            <v>0.04454299031316217</v>
          </cell>
          <cell r="M50">
            <v>0.06888452939441639</v>
          </cell>
          <cell r="N50">
            <v>0.11330885269094379</v>
          </cell>
          <cell r="O50">
            <v>0.21909790355270176</v>
          </cell>
          <cell r="P50">
            <v>0.42986189342915315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B51">
            <v>0.002196606965505601</v>
          </cell>
          <cell r="C51">
            <v>0.0028594738919315733</v>
          </cell>
          <cell r="D51">
            <v>0.003451173073002179</v>
          </cell>
          <cell r="E51">
            <v>0.0044907929605934455</v>
          </cell>
          <cell r="F51">
            <v>0.007068291237081633</v>
          </cell>
          <cell r="G51">
            <v>0.008546853179189823</v>
          </cell>
          <cell r="H51">
            <v>0.011212856933356212</v>
          </cell>
          <cell r="I51">
            <v>0.013685946753900002</v>
          </cell>
          <cell r="J51">
            <v>0.017568875101310194</v>
          </cell>
          <cell r="K51">
            <v>0.022895982629775755</v>
          </cell>
          <cell r="L51">
            <v>0.03096901332052522</v>
          </cell>
          <cell r="M51">
            <v>0.04427588387504397</v>
          </cell>
          <cell r="N51">
            <v>0.06646881067964369</v>
          </cell>
          <cell r="O51">
            <v>0.11565577621050238</v>
          </cell>
          <cell r="P51">
            <v>0.20915996392901226</v>
          </cell>
          <cell r="Q51">
            <v>0.42695640729988227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B52">
            <v>0.001771120070240247</v>
          </cell>
          <cell r="C52">
            <v>0.002305401476434165</v>
          </cell>
          <cell r="D52">
            <v>0.002782146610212548</v>
          </cell>
          <cell r="E52">
            <v>0.003619176361694393</v>
          </cell>
          <cell r="F52">
            <v>0.005688224830159915</v>
          </cell>
          <cell r="G52">
            <v>0.006868535512501332</v>
          </cell>
          <cell r="H52">
            <v>0.008977419456842647</v>
          </cell>
          <cell r="I52">
            <v>0.010903214744941499</v>
          </cell>
          <cell r="J52">
            <v>0.01384948128470035</v>
          </cell>
          <cell r="K52">
            <v>0.01771257106595417</v>
          </cell>
          <cell r="L52">
            <v>0.023177160696788268</v>
          </cell>
          <cell r="M52">
            <v>0.03139317309543675</v>
          </cell>
          <cell r="N52">
            <v>0.043813211920882056</v>
          </cell>
          <cell r="O52">
            <v>0.06888452939441639</v>
          </cell>
          <cell r="P52">
            <v>0.11330885269094379</v>
          </cell>
          <cell r="Q52">
            <v>0.21206545005828314</v>
          </cell>
          <cell r="R52">
            <v>0.42986189342915315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B53">
            <v>0.00140822265969392</v>
          </cell>
          <cell r="C53">
            <v>0.001832952743017694</v>
          </cell>
          <cell r="D53">
            <v>0.0022118708873324483</v>
          </cell>
          <cell r="E53">
            <v>0.0028768853346235624</v>
          </cell>
          <cell r="F53">
            <v>0.0045181307413400505</v>
          </cell>
          <cell r="G53">
            <v>0.00545161670674546</v>
          </cell>
          <cell r="H53">
            <v>0.007111281012155437</v>
          </cell>
          <cell r="I53">
            <v>0.008613791484885502</v>
          </cell>
          <cell r="J53">
            <v>0.01087879521809762</v>
          </cell>
          <cell r="K53">
            <v>0.013768664318267405</v>
          </cell>
          <cell r="L53">
            <v>0.017674367450468714</v>
          </cell>
          <cell r="M53">
            <v>0.023150295768144924</v>
          </cell>
          <cell r="N53">
            <v>0.030724074866464793</v>
          </cell>
          <cell r="O53">
            <v>0.04452519876125435</v>
          </cell>
          <cell r="P53">
            <v>0.06682746632406905</v>
          </cell>
          <cell r="Q53">
            <v>0.11303863442240036</v>
          </cell>
          <cell r="R53">
            <v>0.21017280738445948</v>
          </cell>
          <cell r="S53">
            <v>0.4289332793648738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B54">
            <v>0.0011201104535879204</v>
          </cell>
          <cell r="C54">
            <v>0.001457911050552074</v>
          </cell>
          <cell r="D54">
            <v>0.0017592455305528625</v>
          </cell>
          <cell r="E54">
            <v>0.002287990033742176</v>
          </cell>
          <cell r="F54">
            <v>0.003591838580947788</v>
          </cell>
          <cell r="G54">
            <v>0.004332262556534405</v>
          </cell>
          <cell r="H54">
            <v>0.005645235055086111</v>
          </cell>
          <cell r="I54">
            <v>0.006828378052074858</v>
          </cell>
          <cell r="J54">
            <v>0.0085976299601064</v>
          </cell>
          <cell r="K54">
            <v>0.010820497180574096</v>
          </cell>
          <cell r="L54">
            <v>0.01374398893554183</v>
          </cell>
          <cell r="M54">
            <v>0.017659000945188907</v>
          </cell>
          <cell r="N54">
            <v>0.022723632323828985</v>
          </cell>
          <cell r="O54">
            <v>0.03114385820922637</v>
          </cell>
          <cell r="P54">
            <v>0.043454556276456696</v>
          </cell>
          <cell r="Q54">
            <v>0.06673902894818712</v>
          </cell>
          <cell r="R54">
            <v>0.11229600923549657</v>
          </cell>
          <cell r="S54">
            <v>0.21008857799329161</v>
          </cell>
          <cell r="T54">
            <v>0.4278894989105958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B55">
            <v>0.0008974050165074651</v>
          </cell>
          <cell r="C55">
            <v>0.0011680287477006937</v>
          </cell>
          <cell r="D55">
            <v>0.001409425347264768</v>
          </cell>
          <cell r="E55">
            <v>0.001832952743017694</v>
          </cell>
          <cell r="F55">
            <v>0.0028768853346235624</v>
          </cell>
          <cell r="G55">
            <v>0.003469218792450428</v>
          </cell>
          <cell r="H55">
            <v>0.0045181307413400505</v>
          </cell>
          <cell r="I55">
            <v>0.005460990446162408</v>
          </cell>
          <cell r="J55">
            <v>0.006864830516156221</v>
          </cell>
          <cell r="K55">
            <v>0.008613791484885502</v>
          </cell>
          <cell r="L55">
            <v>0.01087879521809762</v>
          </cell>
          <cell r="M55">
            <v>0.013829616031791538</v>
          </cell>
          <cell r="N55">
            <v>0.01748261287128315</v>
          </cell>
          <cell r="O55">
            <v>0.023150295768144924</v>
          </cell>
          <cell r="P55">
            <v>0.030724074866464793</v>
          </cell>
          <cell r="Q55">
            <v>0.04369785307730362</v>
          </cell>
          <cell r="R55">
            <v>0.06682746632406905</v>
          </cell>
          <cell r="S55">
            <v>0.11303863442240036</v>
          </cell>
          <cell r="T55">
            <v>0.2111323584475696</v>
          </cell>
          <cell r="U55">
            <v>0.4289332793648738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B56">
            <v>0.0007138127970259121</v>
          </cell>
          <cell r="C56">
            <v>0.0009290661995918284</v>
          </cell>
          <cell r="D56">
            <v>0.0011210670250837674</v>
          </cell>
          <cell r="E56">
            <v>0.001457911050552074</v>
          </cell>
          <cell r="F56">
            <v>0.002287990033742176</v>
          </cell>
          <cell r="G56">
            <v>0.0027587759228903767</v>
          </cell>
          <cell r="H56">
            <v>0.003591838580947788</v>
          </cell>
          <cell r="I56">
            <v>0.004339691751885741</v>
          </cell>
          <cell r="J56">
            <v>0.005450613881152606</v>
          </cell>
          <cell r="K56">
            <v>0.006828378052074858</v>
          </cell>
          <cell r="L56">
            <v>0.0085976299601064</v>
          </cell>
          <cell r="M56">
            <v>0.010866881413277477</v>
          </cell>
          <cell r="N56">
            <v>0.0136029022938201</v>
          </cell>
          <cell r="O56">
            <v>0.017659000945188907</v>
          </cell>
          <cell r="P56">
            <v>0.022723632323828985</v>
          </cell>
          <cell r="Q56">
            <v>0.03066157077299378</v>
          </cell>
          <cell r="R56">
            <v>0.043454556276456696</v>
          </cell>
          <cell r="S56">
            <v>0.06673902894818712</v>
          </cell>
          <cell r="T56">
            <v>0.11273509902261067</v>
          </cell>
          <cell r="U56">
            <v>0.21008857799329161</v>
          </cell>
          <cell r="V56">
            <v>0.4278894989105958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B57">
            <v>0.0005718936781218919</v>
          </cell>
          <cell r="C57">
            <v>0.0007443483002796012</v>
          </cell>
          <cell r="D57">
            <v>0.0008981713749860319</v>
          </cell>
          <cell r="E57">
            <v>0.0011680287477006937</v>
          </cell>
          <cell r="F57">
            <v>0.001832952743017694</v>
          </cell>
          <cell r="G57">
            <v>0.0022099828637306626</v>
          </cell>
          <cell r="H57">
            <v>0.0028768853346235624</v>
          </cell>
          <cell r="I57">
            <v>0.003475159603468435</v>
          </cell>
          <cell r="J57">
            <v>0.00436279849410396</v>
          </cell>
          <cell r="K57">
            <v>0.005460990446162408</v>
          </cell>
          <cell r="L57">
            <v>0.006864830516156221</v>
          </cell>
          <cell r="M57">
            <v>0.008650069015526611</v>
          </cell>
          <cell r="N57">
            <v>0.010770582706900698</v>
          </cell>
          <cell r="O57">
            <v>0.013829616031791538</v>
          </cell>
          <cell r="P57">
            <v>0.01748261287128315</v>
          </cell>
          <cell r="Q57">
            <v>0.02283802837815964</v>
          </cell>
          <cell r="R57">
            <v>0.030724074866464793</v>
          </cell>
          <cell r="S57">
            <v>0.04369785307730362</v>
          </cell>
          <cell r="T57">
            <v>0.06704256434797681</v>
          </cell>
          <cell r="U57">
            <v>0.11303863442240036</v>
          </cell>
          <cell r="V57">
            <v>0.2111323584475696</v>
          </cell>
          <cell r="W57">
            <v>0.4289332793648738</v>
          </cell>
          <cell r="X57">
            <v>0</v>
          </cell>
          <cell r="Y57">
            <v>0</v>
          </cell>
          <cell r="Z57">
            <v>0</v>
          </cell>
        </row>
        <row r="58">
          <cell r="B58">
            <v>0.0004392982526596973</v>
          </cell>
          <cell r="C58">
            <v>0.000571767727002721</v>
          </cell>
          <cell r="D58">
            <v>0.0006899246345234652</v>
          </cell>
          <cell r="E58">
            <v>0.0008972083408838429</v>
          </cell>
          <cell r="F58">
            <v>0.0014079194893575975</v>
          </cell>
          <cell r="G58">
            <v>0.001697471949513113</v>
          </cell>
          <cell r="H58">
            <v>0.0022095379502186582</v>
          </cell>
          <cell r="I58">
            <v>0.002668743353815532</v>
          </cell>
          <cell r="J58">
            <v>0.0033496150128802093</v>
          </cell>
          <cell r="K58">
            <v>0.004190927091787221</v>
          </cell>
          <cell r="L58">
            <v>0.0052638177447852305</v>
          </cell>
          <cell r="M58">
            <v>0.00662199636017833</v>
          </cell>
          <cell r="N58">
            <v>0.008222228302273114</v>
          </cell>
          <cell r="O58">
            <v>0.010495707874158433</v>
          </cell>
          <cell r="P58">
            <v>0.013139758972798038</v>
          </cell>
          <cell r="Q58">
            <v>0.016851506473249414</v>
          </cell>
          <cell r="R58">
            <v>0.021963125130489425</v>
          </cell>
          <cell r="S58">
            <v>0.029654829504315194</v>
          </cell>
          <cell r="T58">
            <v>0.04218074458894669</v>
          </cell>
          <cell r="U58">
            <v>0.06470312648073795</v>
          </cell>
          <cell r="V58">
            <v>0.10947110021599482</v>
          </cell>
          <cell r="W58">
            <v>0.20431349609106403</v>
          </cell>
          <cell r="X58">
            <v>0.41662089523102885</v>
          </cell>
          <cell r="Y58">
            <v>0</v>
          </cell>
          <cell r="Z58">
            <v>0</v>
          </cell>
        </row>
        <row r="59">
          <cell r="B59">
            <v>0.001819613880841015</v>
          </cell>
          <cell r="C59">
            <v>0.002368310915403282</v>
          </cell>
          <cell r="D59">
            <v>0.0028577208949674407</v>
          </cell>
          <cell r="E59">
            <v>0.0037162848013935898</v>
          </cell>
          <cell r="F59">
            <v>0.005831513451172603</v>
          </cell>
          <cell r="G59">
            <v>0.007030628960939894</v>
          </cell>
          <cell r="H59">
            <v>0.009150837767071412</v>
          </cell>
          <cell r="I59">
            <v>0.011051541170780839</v>
          </cell>
          <cell r="J59">
            <v>0.013868076498016775</v>
          </cell>
          <cell r="K59">
            <v>0.017344208788163326</v>
          </cell>
          <cell r="L59">
            <v>0.02176728614136832</v>
          </cell>
          <cell r="M59">
            <v>0.02734262253167174</v>
          </cell>
          <cell r="N59">
            <v>0.03386123398579421</v>
          </cell>
          <cell r="O59">
            <v>0.04298586144649572</v>
          </cell>
          <cell r="P59">
            <v>0.05331718831599008</v>
          </cell>
          <cell r="Q59">
            <v>0.06715152056954066</v>
          </cell>
          <cell r="R59">
            <v>0.08470006735341083</v>
          </cell>
          <cell r="S59">
            <v>0.1078477966896283</v>
          </cell>
          <cell r="T59">
            <v>0.13901973468230042</v>
          </cell>
          <cell r="U59">
            <v>0.18323638173869627</v>
          </cell>
          <cell r="V59">
            <v>0.25150704242583977</v>
          </cell>
          <cell r="W59">
            <v>0.3667532245440622</v>
          </cell>
          <cell r="X59">
            <v>0.5833791047689711</v>
          </cell>
          <cell r="Y59">
            <v>1</v>
          </cell>
          <cell r="Z59">
            <v>0</v>
          </cell>
        </row>
        <row r="65">
          <cell r="B65">
            <v>1</v>
          </cell>
          <cell r="C65">
            <v>2</v>
          </cell>
          <cell r="D65">
            <v>3</v>
          </cell>
          <cell r="E65">
            <v>4</v>
          </cell>
          <cell r="F65">
            <v>5</v>
          </cell>
          <cell r="G65">
            <v>6</v>
          </cell>
          <cell r="H65">
            <v>7</v>
          </cell>
          <cell r="I65">
            <v>8</v>
          </cell>
          <cell r="J65">
            <v>9</v>
          </cell>
          <cell r="K65">
            <v>10</v>
          </cell>
          <cell r="L65">
            <v>11</v>
          </cell>
          <cell r="M65">
            <v>12</v>
          </cell>
          <cell r="N65">
            <v>13</v>
          </cell>
          <cell r="O65">
            <v>14</v>
          </cell>
          <cell r="P65">
            <v>15</v>
          </cell>
          <cell r="Q65">
            <v>16</v>
          </cell>
          <cell r="R65">
            <v>17</v>
          </cell>
          <cell r="S65">
            <v>18</v>
          </cell>
          <cell r="T65">
            <v>19</v>
          </cell>
          <cell r="U65">
            <v>20</v>
          </cell>
          <cell r="V65">
            <v>21</v>
          </cell>
          <cell r="W65">
            <v>22</v>
          </cell>
          <cell r="X65">
            <v>23</v>
          </cell>
          <cell r="Y65">
            <v>24</v>
          </cell>
          <cell r="Z65">
            <v>25</v>
          </cell>
        </row>
        <row r="66">
          <cell r="A66">
            <v>1</v>
          </cell>
          <cell r="B66">
            <v>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>
            <v>2</v>
          </cell>
          <cell r="B67">
            <v>-2.1706805434138325</v>
          </cell>
          <cell r="C67">
            <v>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3</v>
          </cell>
          <cell r="B68">
            <v>1.2415922579144527</v>
          </cell>
          <cell r="C68">
            <v>-1.7995752406916503</v>
          </cell>
          <cell r="D68">
            <v>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4</v>
          </cell>
          <cell r="B69">
            <v>-0.09049099473565969</v>
          </cell>
          <cell r="C69">
            <v>1.1380966477514372</v>
          </cell>
          <cell r="D69">
            <v>-2.453406303351782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>
            <v>5</v>
          </cell>
          <cell r="B70">
            <v>0.012162181131035022</v>
          </cell>
          <cell r="C70">
            <v>-0.4462958445528085</v>
          </cell>
          <cell r="D70">
            <v>2.5336816590105093</v>
          </cell>
          <cell r="E70">
            <v>-2.698750287032753</v>
          </cell>
          <cell r="F70">
            <v>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6</v>
          </cell>
          <cell r="B71">
            <v>0.0005583189550366068</v>
          </cell>
          <cell r="C71">
            <v>0.08540947114163507</v>
          </cell>
          <cell r="D71">
            <v>-0.9673743665479743</v>
          </cell>
          <cell r="E71">
            <v>2.037325732080113</v>
          </cell>
          <cell r="F71">
            <v>-3.012402433452221</v>
          </cell>
          <cell r="G71">
            <v>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7</v>
          </cell>
          <cell r="B72">
            <v>0.0015238033132082055</v>
          </cell>
          <cell r="C72">
            <v>0.023983375111459558</v>
          </cell>
          <cell r="D72">
            <v>-0.10627129434555208</v>
          </cell>
          <cell r="E72">
            <v>-0.5353097382280232</v>
          </cell>
          <cell r="F72">
            <v>6.7800074323950525</v>
          </cell>
          <cell r="G72">
            <v>-19.713577162240473</v>
          </cell>
          <cell r="H72">
            <v>1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8</v>
          </cell>
          <cell r="B73">
            <v>0.0009609371399954961</v>
          </cell>
          <cell r="C73">
            <v>0.0006653023927813391</v>
          </cell>
          <cell r="D73">
            <v>0.00633780523352715</v>
          </cell>
          <cell r="E73">
            <v>0.216588195182102</v>
          </cell>
          <cell r="F73">
            <v>-14.354609261318101</v>
          </cell>
          <cell r="G73">
            <v>1419.2382524501757</v>
          </cell>
          <cell r="H73">
            <v>19.356586678537877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9</v>
          </cell>
          <cell r="B74">
            <v>0.0010170462484188126</v>
          </cell>
          <cell r="C74">
            <v>-0.00031118753323026353</v>
          </cell>
          <cell r="D74">
            <v>-0.002757702799454826</v>
          </cell>
          <cell r="E74">
            <v>-0.05129285903337075</v>
          </cell>
          <cell r="F74">
            <v>42.11167314287532</v>
          </cell>
          <cell r="G74">
            <v>21892.578760796143</v>
          </cell>
          <cell r="H74">
            <v>164.98351359820782</v>
          </cell>
          <cell r="I74">
            <v>13.148206707188628</v>
          </cell>
          <cell r="J74">
            <v>1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10</v>
          </cell>
          <cell r="B75">
            <v>0.0007728235032109656</v>
          </cell>
          <cell r="C75">
            <v>-0.00044210451321396955</v>
          </cell>
          <cell r="D75">
            <v>-0.002571926234911106</v>
          </cell>
          <cell r="E75">
            <v>0.0308621761474273</v>
          </cell>
          <cell r="F75">
            <v>-171.0247692937114</v>
          </cell>
          <cell r="G75">
            <v>204738.74360114546</v>
          </cell>
          <cell r="H75">
            <v>1055.862207537806</v>
          </cell>
          <cell r="I75">
            <v>111.99059375912744</v>
          </cell>
          <cell r="J75">
            <v>21.171976968057816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11</v>
          </cell>
          <cell r="B76">
            <v>0.000594222279820107</v>
          </cell>
          <cell r="C76">
            <v>-0.00035844518427265235</v>
          </cell>
          <cell r="D76">
            <v>-0.0018476092575810366</v>
          </cell>
          <cell r="E76">
            <v>-0.011269172734101336</v>
          </cell>
          <cell r="F76">
            <v>597.3049045185569</v>
          </cell>
          <cell r="G76">
            <v>3646392.4378669537</v>
          </cell>
          <cell r="H76">
            <v>10137.799493232073</v>
          </cell>
          <cell r="I76">
            <v>1688.1619944953657</v>
          </cell>
          <cell r="J76">
            <v>-11216.77107027337</v>
          </cell>
          <cell r="K76">
            <v>-20.937903872874774</v>
          </cell>
          <cell r="L76">
            <v>1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12</v>
          </cell>
          <cell r="B77">
            <v>0.0004439100564929302</v>
          </cell>
          <cell r="C77">
            <v>-0.0002648361154420441</v>
          </cell>
          <cell r="D77">
            <v>-0.0013214379833866605</v>
          </cell>
          <cell r="E77">
            <v>0.007276824256874987</v>
          </cell>
          <cell r="F77">
            <v>-1220.2181495099778</v>
          </cell>
          <cell r="G77">
            <v>-35613844.18100541</v>
          </cell>
          <cell r="H77">
            <v>-209836.0307101192</v>
          </cell>
          <cell r="I77">
            <v>-18570.827811256237</v>
          </cell>
          <cell r="J77">
            <v>66837.32229472333</v>
          </cell>
          <cell r="K77">
            <v>95.34985662646318</v>
          </cell>
          <cell r="L77">
            <v>-6.035266935522059</v>
          </cell>
          <cell r="M77">
            <v>1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13</v>
          </cell>
          <cell r="B78">
            <v>0.00031248167877773625</v>
          </cell>
          <cell r="C78">
            <v>-0.00018381376594207754</v>
          </cell>
          <cell r="D78">
            <v>-0.0009033009153986334</v>
          </cell>
          <cell r="E78">
            <v>-0.00011810925004336255</v>
          </cell>
          <cell r="F78">
            <v>1253.8778559078648</v>
          </cell>
          <cell r="G78">
            <v>85188524.61231555</v>
          </cell>
          <cell r="H78">
            <v>612047.112324415</v>
          </cell>
          <cell r="I78">
            <v>46191.45955002344</v>
          </cell>
          <cell r="J78">
            <v>-131099.3989228713</v>
          </cell>
          <cell r="K78">
            <v>-163.54959338539194</v>
          </cell>
          <cell r="L78">
            <v>11.90803887777251</v>
          </cell>
          <cell r="M78">
            <v>-3.6218175087689835</v>
          </cell>
          <cell r="N78">
            <v>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14</v>
          </cell>
          <cell r="B79">
            <v>0.0002714786859911241</v>
          </cell>
          <cell r="C79">
            <v>-0.0001601506345158443</v>
          </cell>
          <cell r="D79">
            <v>-0.0007952986096340896</v>
          </cell>
          <cell r="E79">
            <v>0.0011033894079154082</v>
          </cell>
          <cell r="F79">
            <v>-633.041667840994</v>
          </cell>
          <cell r="G79">
            <v>-87393978.28194012</v>
          </cell>
          <cell r="H79">
            <v>-717040.7331842787</v>
          </cell>
          <cell r="I79">
            <v>-48690.18419423963</v>
          </cell>
          <cell r="J79">
            <v>116314.89689483934</v>
          </cell>
          <cell r="K79">
            <v>130.600460099385</v>
          </cell>
          <cell r="L79">
            <v>-10.612764782647165</v>
          </cell>
          <cell r="M79">
            <v>4.837383100840325</v>
          </cell>
          <cell r="N79">
            <v>-2.9422811797979276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15</v>
          </cell>
          <cell r="B80">
            <v>0.00018668055712854961</v>
          </cell>
          <cell r="C80">
            <v>-0.00010898744890531992</v>
          </cell>
          <cell r="D80">
            <v>-0.0005331194354520241</v>
          </cell>
          <cell r="E80">
            <v>0.0006836059121618118</v>
          </cell>
          <cell r="F80">
            <v>133.90479371365456</v>
          </cell>
          <cell r="G80">
            <v>37341910.1504669</v>
          </cell>
          <cell r="H80">
            <v>344249.2699778663</v>
          </cell>
          <cell r="I80">
            <v>21313.60404738444</v>
          </cell>
          <cell r="J80">
            <v>-43523.26982562395</v>
          </cell>
          <cell r="K80">
            <v>-44.231108530538286</v>
          </cell>
          <cell r="L80">
            <v>3.987822866503473</v>
          </cell>
          <cell r="M80">
            <v>-2.5940518464442492</v>
          </cell>
          <cell r="N80">
            <v>2.792890964797949</v>
          </cell>
          <cell r="O80">
            <v>-2.361492440563705</v>
          </cell>
          <cell r="P80">
            <v>1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16</v>
          </cell>
          <cell r="B81">
            <v>0.00015832862434803216</v>
          </cell>
          <cell r="C81">
            <v>-9.272496452734737E-05</v>
          </cell>
          <cell r="D81">
            <v>-0.0004565425862516026</v>
          </cell>
          <cell r="E81">
            <v>0.0005920602247815455</v>
          </cell>
          <cell r="F81">
            <v>4.525725921209151</v>
          </cell>
          <cell r="G81">
            <v>-3391294.982664221</v>
          </cell>
          <cell r="H81">
            <v>-40934.189897074604</v>
          </cell>
          <cell r="I81">
            <v>-2055.512198572994</v>
          </cell>
          <cell r="J81">
            <v>2687.860822194611</v>
          </cell>
          <cell r="K81">
            <v>1.8496815979925956</v>
          </cell>
          <cell r="L81">
            <v>-0.24975746586114658</v>
          </cell>
          <cell r="M81">
            <v>0.3838055031141765</v>
          </cell>
          <cell r="N81">
            <v>-0.9487335597178705</v>
          </cell>
          <cell r="O81">
            <v>1.8865122023617538</v>
          </cell>
          <cell r="P81">
            <v>-2.3151493052419383</v>
          </cell>
          <cell r="Q81">
            <v>1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17</v>
          </cell>
          <cell r="B82">
            <v>0.0001240329940790774</v>
          </cell>
          <cell r="C82">
            <v>-7.257396478333135E-05</v>
          </cell>
          <cell r="D82">
            <v>-0.0003569552148748015</v>
          </cell>
          <cell r="E82">
            <v>0.0004619481634144521</v>
          </cell>
          <cell r="F82">
            <v>0.7943838866786735</v>
          </cell>
          <cell r="G82">
            <v>-124454.30021887731</v>
          </cell>
          <cell r="H82">
            <v>-968.3356405806215</v>
          </cell>
          <cell r="I82">
            <v>-70.30747579221035</v>
          </cell>
          <cell r="J82">
            <v>127.69883884180442</v>
          </cell>
          <cell r="K82">
            <v>0.09216510522611372</v>
          </cell>
          <cell r="L82">
            <v>-0.011805323807611772</v>
          </cell>
          <cell r="M82">
            <v>0.003571218541904388</v>
          </cell>
          <cell r="N82">
            <v>0.08156720661763142</v>
          </cell>
          <cell r="O82">
            <v>-0.5399891986679615</v>
          </cell>
          <cell r="P82">
            <v>1.7130222294567008</v>
          </cell>
          <cell r="Q82">
            <v>-2.1446148613155396</v>
          </cell>
          <cell r="R82">
            <v>1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18</v>
          </cell>
          <cell r="B83">
            <v>9.975095095242003E-05</v>
          </cell>
          <cell r="C83">
            <v>-5.8384540956457535E-05</v>
          </cell>
          <cell r="D83">
            <v>-0.0002873266382670486</v>
          </cell>
          <cell r="E83">
            <v>0.0003720839436537551</v>
          </cell>
          <cell r="F83">
            <v>0.34629722969530324</v>
          </cell>
          <cell r="G83">
            <v>4388.578437688657</v>
          </cell>
          <cell r="H83">
            <v>74.17320885171782</v>
          </cell>
          <cell r="I83">
            <v>2.682174389292262</v>
          </cell>
          <cell r="J83">
            <v>-8.026292756714692</v>
          </cell>
          <cell r="K83">
            <v>-0.01589470389859904</v>
          </cell>
          <cell r="L83">
            <v>0.000715379062511972</v>
          </cell>
          <cell r="M83">
            <v>-0.00114336972377766</v>
          </cell>
          <cell r="N83">
            <v>0.008344883938275371</v>
          </cell>
          <cell r="O83">
            <v>0.014025411964936124</v>
          </cell>
          <cell r="P83">
            <v>-0.40259815796007836</v>
          </cell>
          <cell r="Q83">
            <v>1.449759791291144</v>
          </cell>
          <cell r="R83">
            <v>-2.100109598731309</v>
          </cell>
          <cell r="S83">
            <v>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19</v>
          </cell>
          <cell r="B84">
            <v>7.922920660759777E-05</v>
          </cell>
          <cell r="C84">
            <v>-4.63835711974966E-05</v>
          </cell>
          <cell r="D84">
            <v>-0.00022833957007262407</v>
          </cell>
          <cell r="E84">
            <v>0.00029579168130891776</v>
          </cell>
          <cell r="F84">
            <v>0.22029732736624608</v>
          </cell>
          <cell r="G84">
            <v>18506.02159113871</v>
          </cell>
          <cell r="H84">
            <v>173.77511375508539</v>
          </cell>
          <cell r="I84">
            <v>10.535377202032866</v>
          </cell>
          <cell r="J84">
            <v>-23.376303007829176</v>
          </cell>
          <cell r="K84">
            <v>-0.02707150681125811</v>
          </cell>
          <cell r="L84">
            <v>0.0021327671901544506</v>
          </cell>
          <cell r="M84">
            <v>-0.0014127862309160088</v>
          </cell>
          <cell r="N84">
            <v>0.002510928028180693</v>
          </cell>
          <cell r="O84">
            <v>0.0013814520467348296</v>
          </cell>
          <cell r="P84">
            <v>0.001769195581062887</v>
          </cell>
          <cell r="Q84">
            <v>-0.29873731601674897</v>
          </cell>
          <cell r="R84">
            <v>1.3661016996186732</v>
          </cell>
          <cell r="S84">
            <v>-2.056329177182391</v>
          </cell>
          <cell r="T84">
            <v>1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20</v>
          </cell>
          <cell r="B85">
            <v>6.304206959458332E-05</v>
          </cell>
          <cell r="C85">
            <v>-3.6920823806957186E-05</v>
          </cell>
          <cell r="D85">
            <v>-0.00018184142787661608</v>
          </cell>
          <cell r="E85">
            <v>0.00023568008318897586</v>
          </cell>
          <cell r="F85">
            <v>0.162414284250846</v>
          </cell>
          <cell r="G85">
            <v>17907.36778236206</v>
          </cell>
          <cell r="H85">
            <v>161.94447727488685</v>
          </cell>
          <cell r="I85">
            <v>10.153226862230058</v>
          </cell>
          <cell r="J85">
            <v>-22.32126851847929</v>
          </cell>
          <cell r="K85">
            <v>-0.024783289403534588</v>
          </cell>
          <cell r="L85">
            <v>0.00203909502290614</v>
          </cell>
          <cell r="M85">
            <v>-0.0012262621300824326</v>
          </cell>
          <cell r="N85">
            <v>0.0013442564625027597</v>
          </cell>
          <cell r="O85">
            <v>0.00014851321342561273</v>
          </cell>
          <cell r="P85">
            <v>0.0006923523469059986</v>
          </cell>
          <cell r="Q85">
            <v>-0.005691237719770295</v>
          </cell>
          <cell r="R85">
            <v>-0.2572601865063058</v>
          </cell>
          <cell r="S85">
            <v>1.2978147318921647</v>
          </cell>
          <cell r="T85">
            <v>-2.038964969939498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21</v>
          </cell>
          <cell r="B86">
            <v>5.056159568071451E-05</v>
          </cell>
          <cell r="C86">
            <v>-2.9624323634115786E-05</v>
          </cell>
          <cell r="D86">
            <v>-0.00014598100860396465</v>
          </cell>
          <cell r="E86">
            <v>0.00018931136437326003</v>
          </cell>
          <cell r="F86">
            <v>0.12678783912777564</v>
          </cell>
          <cell r="G86">
            <v>15231.236080352217</v>
          </cell>
          <cell r="H86">
            <v>136.29847500143342</v>
          </cell>
          <cell r="I86">
            <v>8.625414674280801</v>
          </cell>
          <cell r="J86">
            <v>-18.93752557223489</v>
          </cell>
          <cell r="K86">
            <v>-0.020797672979630796</v>
          </cell>
          <cell r="L86">
            <v>0.001730514396194645</v>
          </cell>
          <cell r="M86">
            <v>-0.0010116968741457058</v>
          </cell>
          <cell r="N86">
            <v>0.0009317984977906019</v>
          </cell>
          <cell r="O86">
            <v>-5.623635007107498E-05</v>
          </cell>
          <cell r="P86">
            <v>0.00047385704197443364</v>
          </cell>
          <cell r="Q86">
            <v>-0.000773700763475581</v>
          </cell>
          <cell r="R86">
            <v>-0.007715647628242911</v>
          </cell>
          <cell r="S86">
            <v>-0.23204189914171666</v>
          </cell>
          <cell r="T86">
            <v>1.2745849014718829</v>
          </cell>
          <cell r="U86">
            <v>-2.0335029444775694</v>
          </cell>
          <cell r="V86">
            <v>1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22</v>
          </cell>
          <cell r="B87">
            <v>4.025874533836203E-05</v>
          </cell>
          <cell r="C87">
            <v>-2.35957643941442E-05</v>
          </cell>
          <cell r="D87">
            <v>-0.00011631989466461737</v>
          </cell>
          <cell r="E87">
            <v>0.0001509107066130875</v>
          </cell>
          <cell r="F87">
            <v>0.09993846900321977</v>
          </cell>
          <cell r="G87">
            <v>12400.768159909921</v>
          </cell>
          <cell r="H87">
            <v>110.54457243693307</v>
          </cell>
          <cell r="I87">
            <v>7.019294929040541</v>
          </cell>
          <cell r="J87">
            <v>-15.40779578230135</v>
          </cell>
          <cell r="K87">
            <v>-0.016857494480396275</v>
          </cell>
          <cell r="L87">
            <v>0.001408110856731283</v>
          </cell>
          <cell r="M87">
            <v>-0.0008147214493067148</v>
          </cell>
          <cell r="N87">
            <v>0.0007028151282307206</v>
          </cell>
          <cell r="O87">
            <v>-8.754283942826064E-05</v>
          </cell>
          <cell r="P87">
            <v>0.00036215022057088783</v>
          </cell>
          <cell r="Q87">
            <v>-0.00012636084403405627</v>
          </cell>
          <cell r="R87">
            <v>-0.0010774052048086293</v>
          </cell>
          <cell r="S87">
            <v>-0.007827336532540856</v>
          </cell>
          <cell r="T87">
            <v>-0.22481500328335466</v>
          </cell>
          <cell r="U87">
            <v>1.2610505500438218</v>
          </cell>
          <cell r="V87">
            <v>-2.022745559413544</v>
          </cell>
          <cell r="W87">
            <v>1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23</v>
          </cell>
          <cell r="B88">
            <v>3.229076195951351E-05</v>
          </cell>
          <cell r="C88">
            <v>-1.893198261341561E-05</v>
          </cell>
          <cell r="D88">
            <v>-9.336535518598284E-05</v>
          </cell>
          <cell r="E88">
            <v>0.00012118186430115772</v>
          </cell>
          <cell r="F88">
            <v>0.07989555073301609</v>
          </cell>
          <cell r="G88">
            <v>10049.155796929224</v>
          </cell>
          <cell r="H88">
            <v>89.44418279458685</v>
          </cell>
          <cell r="I88">
            <v>5.687136144101622</v>
          </cell>
          <cell r="J88">
            <v>-12.482777146515097</v>
          </cell>
          <cell r="K88">
            <v>-0.01363661560285951</v>
          </cell>
          <cell r="L88">
            <v>0.0011408409209947336</v>
          </cell>
          <cell r="M88">
            <v>-0.0006573571079070439</v>
          </cell>
          <cell r="N88">
            <v>0.0005525404320470863</v>
          </cell>
          <cell r="O88">
            <v>-8.26479763925333E-05</v>
          </cell>
          <cell r="P88">
            <v>0.00028745699009651466</v>
          </cell>
          <cell r="Q88">
            <v>-9.321242188054122E-07</v>
          </cell>
          <cell r="R88">
            <v>-0.00018454412703115052</v>
          </cell>
          <cell r="S88">
            <v>-0.0012267817689321663</v>
          </cell>
          <cell r="T88">
            <v>-0.008661974223740512</v>
          </cell>
          <cell r="U88">
            <v>-0.21736959561368022</v>
          </cell>
          <cell r="V88">
            <v>1.2492462178782042</v>
          </cell>
          <cell r="W88">
            <v>-2.024491238261182</v>
          </cell>
          <cell r="X88">
            <v>1</v>
          </cell>
          <cell r="Y88">
            <v>0</v>
          </cell>
          <cell r="Z88">
            <v>0</v>
          </cell>
        </row>
        <row r="89">
          <cell r="A89">
            <v>24</v>
          </cell>
          <cell r="B89">
            <v>2.481879819043978E-05</v>
          </cell>
          <cell r="C89">
            <v>-1.4553574156623322E-05</v>
          </cell>
          <cell r="D89">
            <v>-7.178605336128918E-05</v>
          </cell>
          <cell r="E89">
            <v>9.319149507606177E-05</v>
          </cell>
          <cell r="F89">
            <v>0.06131926906006868</v>
          </cell>
          <cell r="G89">
            <v>7758.1722983577765</v>
          </cell>
          <cell r="H89">
            <v>69.00635293199542</v>
          </cell>
          <cell r="I89">
            <v>4.390227172171892</v>
          </cell>
          <cell r="J89">
            <v>-9.636170972975128</v>
          </cell>
          <cell r="K89">
            <v>-0.0105201980045756</v>
          </cell>
          <cell r="L89">
            <v>0.0008806950859643059</v>
          </cell>
          <cell r="M89">
            <v>-0.0005065381015050433</v>
          </cell>
          <cell r="N89">
            <v>0.00042113201310285746</v>
          </cell>
          <cell r="O89">
            <v>-6.72937561613276E-05</v>
          </cell>
          <cell r="P89">
            <v>0.00022010795427094204</v>
          </cell>
          <cell r="Q89">
            <v>2.4111634086133823E-05</v>
          </cell>
          <cell r="R89">
            <v>-5.762414098685308E-06</v>
          </cell>
          <cell r="S89">
            <v>-0.0002741167515133662</v>
          </cell>
          <cell r="T89">
            <v>-0.001377150184600798</v>
          </cell>
          <cell r="U89">
            <v>-0.008074456772213</v>
          </cell>
          <cell r="V89">
            <v>-0.21065658991366412</v>
          </cell>
          <cell r="W89">
            <v>1.2240319368324215</v>
          </cell>
          <cell r="X89">
            <v>-1.9986547540783586</v>
          </cell>
          <cell r="Y89">
            <v>1</v>
          </cell>
          <cell r="Z89">
            <v>0</v>
          </cell>
        </row>
        <row r="90">
          <cell r="A90">
            <v>25</v>
          </cell>
          <cell r="B90">
            <v>0.00010308293917318384</v>
          </cell>
          <cell r="C90">
            <v>-6.0492447262217764E-05</v>
          </cell>
          <cell r="D90">
            <v>-0.0002986470137510573</v>
          </cell>
          <cell r="E90">
            <v>0.00038808376498595057</v>
          </cell>
          <cell r="F90">
            <v>0.2553038469825938</v>
          </cell>
          <cell r="G90">
            <v>32471.397995254018</v>
          </cell>
          <cell r="H90">
            <v>288.7189456785188</v>
          </cell>
          <cell r="I90">
            <v>18.374436118354115</v>
          </cell>
          <cell r="J90">
            <v>-40.322875041473154</v>
          </cell>
          <cell r="K90">
            <v>-0.04399615908104857</v>
          </cell>
          <cell r="L90">
            <v>0.003685361026542656</v>
          </cell>
          <cell r="M90">
            <v>-0.002117735665532863</v>
          </cell>
          <cell r="N90">
            <v>0.0017482136000876594</v>
          </cell>
          <cell r="O90">
            <v>-0.0002922194331304537</v>
          </cell>
          <cell r="P90">
            <v>0.000920113610434234</v>
          </cell>
          <cell r="Q90">
            <v>0.00016050585855716552</v>
          </cell>
          <cell r="R90">
            <v>0.0002514449931231272</v>
          </cell>
          <cell r="S90">
            <v>-0.0001154205150707826</v>
          </cell>
          <cell r="T90">
            <v>-0.0007658038406890405</v>
          </cell>
          <cell r="U90">
            <v>-0.0021035531803592186</v>
          </cell>
          <cell r="V90">
            <v>-0.015844068550996283</v>
          </cell>
          <cell r="W90">
            <v>-0.1995406985712392</v>
          </cell>
          <cell r="X90">
            <v>0.9986547540783586</v>
          </cell>
          <cell r="Y90">
            <v>-1</v>
          </cell>
          <cell r="Z90">
            <v>1</v>
          </cell>
        </row>
        <row r="95">
          <cell r="B95">
            <v>0.5843846264028247</v>
          </cell>
          <cell r="C95">
            <v>0.4565224260582753</v>
          </cell>
          <cell r="D95">
            <v>0.3608386678037673</v>
          </cell>
          <cell r="E95">
            <v>0.2911299197683899</v>
          </cell>
          <cell r="F95">
            <v>0.2221949082718363</v>
          </cell>
          <cell r="G95">
            <v>0.19446580240560668</v>
          </cell>
          <cell r="H95">
            <v>0.18978072136114077</v>
          </cell>
          <cell r="I95">
            <v>0.19349089368705855</v>
          </cell>
          <cell r="J95">
            <v>0.19982758038652804</v>
          </cell>
          <cell r="K95">
            <v>0.20385035146549202</v>
          </cell>
          <cell r="L95">
            <v>0.19965810805537815</v>
          </cell>
          <cell r="M95">
            <v>0.18538252637343422</v>
          </cell>
          <cell r="N95">
            <v>0.1642650387677732</v>
          </cell>
          <cell r="O95">
            <v>0.1394957273709604</v>
          </cell>
          <cell r="P95">
            <v>0.11512467058916034</v>
          </cell>
          <cell r="Q95">
            <v>0.0937490691245747</v>
          </cell>
          <cell r="R95">
            <v>0.0750852211474215</v>
          </cell>
          <cell r="S95">
            <v>0.05971636832637082</v>
          </cell>
          <cell r="T95">
            <v>0.047260027200536084</v>
          </cell>
          <cell r="U95">
            <v>0.037342216127039043</v>
          </cell>
          <cell r="V95">
            <v>0.029465503056314787</v>
          </cell>
          <cell r="W95">
            <v>0.023232401082989677</v>
          </cell>
          <cell r="X95">
            <v>0.018310102682426686</v>
          </cell>
          <cell r="Y95">
            <v>0.014493349761113697</v>
          </cell>
          <cell r="Z95">
            <v>0</v>
          </cell>
        </row>
        <row r="100">
          <cell r="B100">
            <v>1.000000000041712</v>
          </cell>
          <cell r="C100">
            <v>4.879409229222173E-11</v>
          </cell>
          <cell r="D100">
            <v>4.5490338055491915E-12</v>
          </cell>
          <cell r="E100">
            <v>2.3633591333055758E-11</v>
          </cell>
          <cell r="F100">
            <v>1.3148122586333683E-12</v>
          </cell>
          <cell r="G100">
            <v>7.997947053489751E-12</v>
          </cell>
          <cell r="H100">
            <v>3.8297217825645137E-13</v>
          </cell>
          <cell r="I100">
            <v>-1.7655456924027616E-14</v>
          </cell>
          <cell r="J100">
            <v>3.377765481087631E-15</v>
          </cell>
          <cell r="K100">
            <v>3.4884776458975535E-16</v>
          </cell>
          <cell r="L100">
            <v>-2.2090210242734514E-16</v>
          </cell>
          <cell r="M100">
            <v>6.318949029245569E-17</v>
          </cell>
          <cell r="N100">
            <v>8.4176495591034725E-16</v>
          </cell>
          <cell r="O100">
            <v>2.492135824523039E-16</v>
          </cell>
          <cell r="P100">
            <v>-1.52933248264177E-16</v>
          </cell>
          <cell r="Q100">
            <v>3.5248270441010635E-16</v>
          </cell>
          <cell r="R100">
            <v>-2.7075213312594986E-16</v>
          </cell>
          <cell r="S100">
            <v>1.1536724104905005E-16</v>
          </cell>
          <cell r="T100">
            <v>-3.6660009229029273E-16</v>
          </cell>
          <cell r="U100">
            <v>0</v>
          </cell>
        </row>
        <row r="101">
          <cell r="B101">
            <v>2.1706805435043757</v>
          </cell>
          <cell r="C101">
            <v>1.0000000001059164</v>
          </cell>
          <cell r="D101">
            <v>9.874499173037413E-12</v>
          </cell>
          <cell r="E101">
            <v>5.1300976877657915E-11</v>
          </cell>
          <cell r="F101">
            <v>2.8540373880574486E-12</v>
          </cell>
          <cell r="G101">
            <v>1.7360988056264192E-11</v>
          </cell>
          <cell r="H101">
            <v>8.31310256010093E-13</v>
          </cell>
          <cell r="I101">
            <v>-3.832435683006778E-14</v>
          </cell>
          <cell r="J101">
            <v>7.332049810011785E-15</v>
          </cell>
          <cell r="K101">
            <v>7.572370552083909E-16</v>
          </cell>
          <cell r="L101">
            <v>-4.795078957382476E-16</v>
          </cell>
          <cell r="M101">
            <v>1.3716419712607081E-16</v>
          </cell>
          <cell r="N101">
            <v>1.8272028119221934E-15</v>
          </cell>
          <cell r="O101">
            <v>5.40963074583675E-16</v>
          </cell>
          <cell r="P101">
            <v>-3.3196922644812625E-16</v>
          </cell>
          <cell r="Q101">
            <v>7.65127348352907E-16</v>
          </cell>
          <cell r="R101">
            <v>-5.877163874642912E-16</v>
          </cell>
          <cell r="S101">
            <v>2.5042542549250656E-16</v>
          </cell>
          <cell r="T101">
            <v>-7.957716875482537E-16</v>
          </cell>
          <cell r="U101">
            <v>0</v>
          </cell>
        </row>
        <row r="102">
          <cell r="B102">
            <v>2.6647107035753277</v>
          </cell>
          <cell r="C102">
            <v>1.7995752408216728</v>
          </cell>
          <cell r="D102">
            <v>1.0000000000121219</v>
          </cell>
          <cell r="E102">
            <v>6.29766837864919E-11</v>
          </cell>
          <cell r="F102">
            <v>3.503594298626247E-12</v>
          </cell>
          <cell r="G102">
            <v>2.131221511917392E-11</v>
          </cell>
          <cell r="H102">
            <v>1.0205100625289569E-12</v>
          </cell>
          <cell r="I102">
            <v>-4.7046685040007115E-14</v>
          </cell>
          <cell r="J102">
            <v>9.000767831246037E-15</v>
          </cell>
          <cell r="K102">
            <v>9.295783721818728E-16</v>
          </cell>
          <cell r="L102">
            <v>-5.886401967558866E-16</v>
          </cell>
          <cell r="M102">
            <v>1.683817111287524E-16</v>
          </cell>
          <cell r="N102">
            <v>2.2430600878153536E-15</v>
          </cell>
          <cell r="O102">
            <v>6.640821006093065E-16</v>
          </cell>
          <cell r="P102">
            <v>-4.0752286356509676E-16</v>
          </cell>
          <cell r="Q102">
            <v>9.392644352276102E-16</v>
          </cell>
          <cell r="R102">
            <v>-7.214761071264765E-16</v>
          </cell>
          <cell r="S102">
            <v>3.074203220525355E-16</v>
          </cell>
          <cell r="T102">
            <v>-9.768831898168983E-16</v>
          </cell>
          <cell r="U102">
            <v>0</v>
          </cell>
        </row>
        <row r="103">
          <cell r="B103">
            <v>4.157664781598508</v>
          </cell>
          <cell r="C103">
            <v>3.2769925913201288</v>
          </cell>
          <cell r="D103">
            <v>2.453406303370695</v>
          </cell>
          <cell r="E103">
            <v>1.0000000000982605</v>
          </cell>
          <cell r="F103">
            <v>5.466431093946838E-12</v>
          </cell>
          <cell r="G103">
            <v>3.325278278799685E-11</v>
          </cell>
          <cell r="H103">
            <v>1.5922699378024969E-12</v>
          </cell>
          <cell r="I103">
            <v>-7.340547145299725E-14</v>
          </cell>
          <cell r="J103">
            <v>1.4043616580631398E-14</v>
          </cell>
          <cell r="K103">
            <v>1.450392064913694E-15</v>
          </cell>
          <cell r="L103">
            <v>-9.18436891404929E-16</v>
          </cell>
          <cell r="M103">
            <v>2.6272071834514517E-16</v>
          </cell>
          <cell r="N103">
            <v>3.4997765114262882E-15</v>
          </cell>
          <cell r="O103">
            <v>1.0361465348147198E-15</v>
          </cell>
          <cell r="P103">
            <v>-6.358451802169074E-16</v>
          </cell>
          <cell r="Q103">
            <v>1.4655049261873674E-15</v>
          </cell>
          <cell r="R103">
            <v>-1.1256966083934774E-15</v>
          </cell>
          <cell r="S103">
            <v>4.796583150398136E-16</v>
          </cell>
          <cell r="T103">
            <v>-1.5242002925825353E-15</v>
          </cell>
          <cell r="U103">
            <v>0</v>
          </cell>
        </row>
        <row r="104">
          <cell r="B104">
            <v>5.425573911793237</v>
          </cell>
          <cell r="C104">
            <v>4.7305297593495945</v>
          </cell>
          <cell r="D104">
            <v>4.087449306392759</v>
          </cell>
          <cell r="E104">
            <v>2.698750287160979</v>
          </cell>
          <cell r="F104">
            <v>1.0000000000071334</v>
          </cell>
          <cell r="G104">
            <v>4.339345287950755E-11</v>
          </cell>
          <cell r="H104">
            <v>2.0778438592041604E-12</v>
          </cell>
          <cell r="I104">
            <v>-9.579098648379787E-14</v>
          </cell>
          <cell r="J104">
            <v>1.8326316273580354E-14</v>
          </cell>
          <cell r="K104">
            <v>1.8926993306666165E-15</v>
          </cell>
          <cell r="L104">
            <v>-1.1985206839400881E-15</v>
          </cell>
          <cell r="M104">
            <v>3.42839250015959E-16</v>
          </cell>
          <cell r="N104">
            <v>4.567057984458462E-15</v>
          </cell>
          <cell r="O104">
            <v>1.3521267113613522E-15</v>
          </cell>
          <cell r="P104">
            <v>-8.297506419933064E-16</v>
          </cell>
          <cell r="Q104">
            <v>1.9124209653260294E-15</v>
          </cell>
          <cell r="R104">
            <v>-1.4689857099892486E-15</v>
          </cell>
          <cell r="S104">
            <v>6.259334932851789E-16</v>
          </cell>
          <cell r="T104">
            <v>-1.9890158967082393E-15</v>
          </cell>
          <cell r="U104">
            <v>0</v>
          </cell>
        </row>
        <row r="105">
          <cell r="B105">
            <v>10.265312442443813</v>
          </cell>
          <cell r="C105">
            <v>9.229411515726893</v>
          </cell>
          <cell r="D105">
            <v>8.282028810852443</v>
          </cell>
          <cell r="E105">
            <v>6.092396200046744</v>
          </cell>
          <cell r="F105">
            <v>3.0124024335483703</v>
          </cell>
          <cell r="G105">
            <v>1.000000000034646</v>
          </cell>
          <cell r="H105">
            <v>9.453422770504739E-13</v>
          </cell>
          <cell r="I105">
            <v>-9.874918523892126E-14</v>
          </cell>
          <cell r="J105">
            <v>1.674588849651935E-14</v>
          </cell>
          <cell r="K105">
            <v>3.900192359535418E-15</v>
          </cell>
          <cell r="L105">
            <v>-1.7354313967655561E-15</v>
          </cell>
          <cell r="M105">
            <v>9.60771612192097E-16</v>
          </cell>
          <cell r="N105">
            <v>8.49321259843065E-15</v>
          </cell>
          <cell r="O105">
            <v>2.2902337400077133E-15</v>
          </cell>
          <cell r="P105">
            <v>-1.7045094501878726E-15</v>
          </cell>
          <cell r="Q105">
            <v>3.569341394243881E-15</v>
          </cell>
          <cell r="R105">
            <v>-2.779355241242403E-15</v>
          </cell>
          <cell r="S105">
            <v>1.184280774957413E-15</v>
          </cell>
          <cell r="T105">
            <v>-3.7632644889083486E-15</v>
          </cell>
          <cell r="U105">
            <v>0</v>
          </cell>
        </row>
        <row r="106">
          <cell r="B106">
            <v>168.03583413312072</v>
          </cell>
          <cell r="C106">
            <v>151.7931550106146</v>
          </cell>
          <cell r="D106">
            <v>136.9750809244162</v>
          </cell>
          <cell r="E106">
            <v>102.34068532517384</v>
          </cell>
          <cell r="F106">
            <v>52.60522038443322</v>
          </cell>
          <cell r="G106">
            <v>19.713577162732058</v>
          </cell>
          <cell r="H106">
            <v>1.0000000000263163</v>
          </cell>
          <cell r="I106">
            <v>-3.096347671769838E-12</v>
          </cell>
          <cell r="J106">
            <v>3.861202973820631E-13</v>
          </cell>
          <cell r="K106">
            <v>6.487663119362952E-14</v>
          </cell>
          <cell r="L106">
            <v>-2.630129041205782E-14</v>
          </cell>
          <cell r="M106">
            <v>1.6925191136721473E-14</v>
          </cell>
          <cell r="N106">
            <v>1.3858694421081167E-13</v>
          </cell>
          <cell r="O106">
            <v>3.683536426425272E-14</v>
          </cell>
          <cell r="P106">
            <v>-2.8251811510064033E-14</v>
          </cell>
          <cell r="Q106">
            <v>5.83108483325637E-14</v>
          </cell>
          <cell r="R106">
            <v>-4.5496060537173613E-14</v>
          </cell>
          <cell r="S106">
            <v>1.938583058076028E-14</v>
          </cell>
          <cell r="T106">
            <v>-6.16019523032383E-14</v>
          </cell>
          <cell r="U106">
            <v>0</v>
          </cell>
        </row>
        <row r="107">
          <cell r="B107">
            <v>-17744.562081271757</v>
          </cell>
          <cell r="C107">
            <v>-15969.748155174399</v>
          </cell>
          <cell r="D107">
            <v>-14347.406101948647</v>
          </cell>
          <cell r="E107">
            <v>-10589.005164756387</v>
          </cell>
          <cell r="F107">
            <v>-5279.219664319037</v>
          </cell>
          <cell r="G107">
            <v>-1800.8258175936862</v>
          </cell>
          <cell r="H107">
            <v>-19.356586680385995</v>
          </cell>
          <cell r="I107">
            <v>1.00000000019967</v>
          </cell>
          <cell r="J107">
            <v>-3.1135600327208605E-11</v>
          </cell>
          <cell r="K107">
            <v>-6.76444088974377E-12</v>
          </cell>
          <cell r="L107">
            <v>2.954893545509989E-12</v>
          </cell>
          <cell r="M107">
            <v>-1.6863713226933279E-12</v>
          </cell>
          <cell r="N107">
            <v>-1.4671714841416507E-11</v>
          </cell>
          <cell r="O107">
            <v>-3.94424379956083E-12</v>
          </cell>
          <cell r="P107">
            <v>2.9541945577979538E-12</v>
          </cell>
          <cell r="Q107">
            <v>-6.167316988809486E-12</v>
          </cell>
          <cell r="R107">
            <v>4.8043780353160685E-12</v>
          </cell>
          <cell r="S107">
            <v>-2.04714117088146E-12</v>
          </cell>
          <cell r="T107">
            <v>6.505158096852064E-12</v>
          </cell>
          <cell r="U107">
            <v>0</v>
          </cell>
        </row>
        <row r="108">
          <cell r="B108">
            <v>-19376.393032713913</v>
          </cell>
          <cell r="C108">
            <v>-17324.47393449388</v>
          </cell>
          <cell r="D108">
            <v>-15442.937755935192</v>
          </cell>
          <cell r="E108">
            <v>-11149.958367915802</v>
          </cell>
          <cell r="F108">
            <v>-5258.091902326568</v>
          </cell>
          <cell r="G108">
            <v>-1467.3638940883975</v>
          </cell>
          <cell r="H108">
            <v>89.52088919608902</v>
          </cell>
          <cell r="I108">
            <v>-13.148206707142059</v>
          </cell>
          <cell r="J108">
            <v>0.9999999999789037</v>
          </cell>
          <cell r="K108">
            <v>-7.2274975351121475E-12</v>
          </cell>
          <cell r="L108">
            <v>3.5318582554144675E-12</v>
          </cell>
          <cell r="M108">
            <v>-1.6677423207839437E-12</v>
          </cell>
          <cell r="N108">
            <v>-1.6088960001045295E-11</v>
          </cell>
          <cell r="O108">
            <v>-4.4139474421871466E-12</v>
          </cell>
          <cell r="P108">
            <v>3.1697769943134872E-12</v>
          </cell>
          <cell r="Q108">
            <v>-6.7539770115118105E-12</v>
          </cell>
          <cell r="R108">
            <v>5.246399536784221E-12</v>
          </cell>
          <cell r="S108">
            <v>-2.2352463521244447E-12</v>
          </cell>
          <cell r="T108">
            <v>7.103441909825046E-12</v>
          </cell>
          <cell r="U108">
            <v>0</v>
          </cell>
        </row>
        <row r="109">
          <cell r="B109">
            <v>119258.5178297412</v>
          </cell>
          <cell r="C109">
            <v>106173.10925603307</v>
          </cell>
          <cell r="D109">
            <v>94152.04815248273</v>
          </cell>
          <cell r="E109">
            <v>66989.95431653931</v>
          </cell>
          <cell r="F109">
            <v>30418.816624375668</v>
          </cell>
          <cell r="G109">
            <v>7188.9824287315605</v>
          </cell>
          <cell r="H109">
            <v>-783.4407764920372</v>
          </cell>
          <cell r="I109">
            <v>166.3829358168289</v>
          </cell>
          <cell r="J109">
            <v>-21.1719769679563</v>
          </cell>
          <cell r="K109">
            <v>1.0000000000438745</v>
          </cell>
          <cell r="L109">
            <v>-2.2821647013165713E-11</v>
          </cell>
          <cell r="M109">
            <v>9.648078370812298E-12</v>
          </cell>
          <cell r="N109">
            <v>9.929197203474912E-11</v>
          </cell>
          <cell r="O109">
            <v>2.7608670551566466E-11</v>
          </cell>
          <cell r="P109">
            <v>-1.928515208981218E-11</v>
          </cell>
          <cell r="Q109">
            <v>4.165287223044764E-11</v>
          </cell>
          <cell r="R109">
            <v>-3.2293728056981764E-11</v>
          </cell>
          <cell r="S109">
            <v>1.3755251853350057E-11</v>
          </cell>
          <cell r="T109">
            <v>-4.3721336152455294E-11</v>
          </cell>
          <cell r="U109">
            <v>0</v>
          </cell>
        </row>
        <row r="110">
          <cell r="B110">
            <v>-224025958.04521954</v>
          </cell>
          <cell r="C110">
            <v>-200337824.23828623</v>
          </cell>
          <cell r="D110">
            <v>-178618399.78234643</v>
          </cell>
          <cell r="E110">
            <v>-129042333.89908534</v>
          </cell>
          <cell r="F110">
            <v>-60948028.81351353</v>
          </cell>
          <cell r="G110">
            <v>-17114721.68033357</v>
          </cell>
          <cell r="H110">
            <v>1010270.9669315952</v>
          </cell>
          <cell r="I110">
            <v>-145684.87669686682</v>
          </cell>
          <cell r="J110">
            <v>10773.47425147053</v>
          </cell>
          <cell r="K110">
            <v>20.937903789263224</v>
          </cell>
          <cell r="L110">
            <v>1.0000000407452858</v>
          </cell>
          <cell r="M110">
            <v>-1.933294511644252E-08</v>
          </cell>
          <cell r="N110">
            <v>-1.859962650857746E-07</v>
          </cell>
          <cell r="O110">
            <v>-5.0998975910615615E-08</v>
          </cell>
          <cell r="P110">
            <v>3.6665930393253055E-08</v>
          </cell>
          <cell r="Q110">
            <v>-7.808176540563208E-08</v>
          </cell>
          <cell r="R110">
            <v>6.065765845870498E-08</v>
          </cell>
          <cell r="S110">
            <v>-2.584359054704642E-08</v>
          </cell>
          <cell r="T110">
            <v>8.212852335744184E-08</v>
          </cell>
          <cell r="U110">
            <v>0</v>
          </cell>
        </row>
        <row r="111">
          <cell r="B111">
            <v>2961109.7770152777</v>
          </cell>
          <cell r="C111">
            <v>2686436.4594564997</v>
          </cell>
          <cell r="D111">
            <v>2436471.561624127</v>
          </cell>
          <cell r="E111">
            <v>1846061.0017059748</v>
          </cell>
          <cell r="F111">
            <v>982172.6170072643</v>
          </cell>
          <cell r="G111">
            <v>404927.98954462475</v>
          </cell>
          <cell r="H111">
            <v>38987.59753898499</v>
          </cell>
          <cell r="I111">
            <v>2250.0486842612254</v>
          </cell>
          <cell r="J111">
            <v>202.21560577766854</v>
          </cell>
          <cell r="K111">
            <v>31.015982317797665</v>
          </cell>
          <cell r="L111">
            <v>6.035266935095841</v>
          </cell>
          <cell r="M111">
            <v>1.0000000003193958</v>
          </cell>
          <cell r="N111">
            <v>2.434587707431843E-09</v>
          </cell>
          <cell r="O111">
            <v>6.387035652213169E-10</v>
          </cell>
          <cell r="P111">
            <v>-5.034486925862144E-10</v>
          </cell>
          <cell r="Q111">
            <v>1.0256827841495264E-09</v>
          </cell>
          <cell r="R111">
            <v>-8.016863878762356E-10</v>
          </cell>
          <cell r="S111">
            <v>3.4164633875459194E-10</v>
          </cell>
          <cell r="T111">
            <v>-1.0855321098516656E-09</v>
          </cell>
          <cell r="U111">
            <v>0</v>
          </cell>
        </row>
        <row r="112">
          <cell r="B112">
            <v>13369.386692541544</v>
          </cell>
          <cell r="C112">
            <v>12363.87304777617</v>
          </cell>
          <cell r="D112">
            <v>11461.552062936462</v>
          </cell>
          <cell r="E112">
            <v>9220.025113685286</v>
          </cell>
          <cell r="F112">
            <v>5659.449988952945</v>
          </cell>
          <cell r="G112">
            <v>3187.389667561117</v>
          </cell>
          <cell r="H112">
            <v>925.2345492137096</v>
          </cell>
          <cell r="I112">
            <v>268.8470602067792</v>
          </cell>
          <cell r="J112">
            <v>78.16848196647105</v>
          </cell>
          <cell r="K112">
            <v>26.554447854206813</v>
          </cell>
          <cell r="L112">
            <v>9.950596579394828</v>
          </cell>
          <cell r="M112">
            <v>3.6218175087709548</v>
          </cell>
          <cell r="N112">
            <v>1.0000000000107712</v>
          </cell>
          <cell r="O112">
            <v>2.656784256409654E-12</v>
          </cell>
          <cell r="P112">
            <v>-2.3771227557349537E-12</v>
          </cell>
          <cell r="Q112">
            <v>4.57945707354822E-12</v>
          </cell>
          <cell r="R112">
            <v>-3.6041726516742147E-12</v>
          </cell>
          <cell r="S112">
            <v>1.554478284794415E-12</v>
          </cell>
          <cell r="T112">
            <v>-4.8969632509505844E-12</v>
          </cell>
          <cell r="U112">
            <v>0</v>
          </cell>
        </row>
        <row r="113">
          <cell r="B113">
            <v>925.4423871182241</v>
          </cell>
          <cell r="C113">
            <v>872.6123014838557</v>
          </cell>
          <cell r="D113">
            <v>826.2256164973851</v>
          </cell>
          <cell r="E113">
            <v>703.7754280904825</v>
          </cell>
          <cell r="F113">
            <v>492.5775189138691</v>
          </cell>
          <cell r="G113">
            <v>341.85140179363754</v>
          </cell>
          <cell r="H113">
            <v>162.18504518847595</v>
          </cell>
          <cell r="I113">
            <v>80.15110738498723</v>
          </cell>
          <cell r="J113">
            <v>38.32046305821556</v>
          </cell>
          <cell r="K113">
            <v>19.703052191991212</v>
          </cell>
          <cell r="L113">
            <v>10.695319543010326</v>
          </cell>
          <cell r="M113">
            <v>5.819022391873457</v>
          </cell>
          <cell r="N113">
            <v>2.9422811797986355</v>
          </cell>
          <cell r="O113">
            <v>1.0000000000001572</v>
          </cell>
          <cell r="P113">
            <v>-1.6938410178279942E-13</v>
          </cell>
          <cell r="Q113">
            <v>3.0700868448132393E-13</v>
          </cell>
          <cell r="R113">
            <v>-2.4290943881693177E-13</v>
          </cell>
          <cell r="S113">
            <v>1.1269212783717591E-13</v>
          </cell>
          <cell r="T113">
            <v>-3.3718126893368257E-13</v>
          </cell>
          <cell r="U113">
            <v>0</v>
          </cell>
        </row>
        <row r="114">
          <cell r="B114">
            <v>166.4488141128387</v>
          </cell>
          <cell r="C114">
            <v>159.49164293119358</v>
          </cell>
          <cell r="D114">
            <v>153.5541513804287</v>
          </cell>
          <cell r="E114">
            <v>136.8495737601729</v>
          </cell>
          <cell r="F114">
            <v>105.97415071551293</v>
          </cell>
          <cell r="G114">
            <v>83.62038687576297</v>
          </cell>
          <cell r="H114">
            <v>51.82132670084215</v>
          </cell>
          <cell r="I114">
            <v>33.39065516474575</v>
          </cell>
          <cell r="J114">
            <v>20.83804419699183</v>
          </cell>
          <cell r="K114">
            <v>13.556454207613093</v>
          </cell>
          <cell r="L114">
            <v>9.133957440659637</v>
          </cell>
          <cell r="M114">
            <v>6.2202878399360415</v>
          </cell>
          <cell r="N114">
            <v>4.155283799307831</v>
          </cell>
          <cell r="O114">
            <v>2.361492440563725</v>
          </cell>
          <cell r="P114">
            <v>0.9999999999999695</v>
          </cell>
          <cell r="Q114">
            <v>5.1421077430040276E-14</v>
          </cell>
          <cell r="R114">
            <v>-4.090312977389568E-14</v>
          </cell>
          <cell r="S114">
            <v>2.2425416468244654E-14</v>
          </cell>
          <cell r="T114">
            <v>-5.988582015463886E-14</v>
          </cell>
          <cell r="U114">
            <v>0</v>
          </cell>
        </row>
        <row r="115">
          <cell r="B115">
            <v>60.060544409547155</v>
          </cell>
          <cell r="C115">
            <v>58.23427132568053</v>
          </cell>
          <cell r="D115">
            <v>56.72485494172307</v>
          </cell>
          <cell r="E115">
            <v>52.21061219111946</v>
          </cell>
          <cell r="F115">
            <v>43.41469599057589</v>
          </cell>
          <cell r="G115">
            <v>37.01649311570219</v>
          </cell>
          <cell r="H115">
            <v>26.788160722054506</v>
          </cell>
          <cell r="I115">
            <v>20.002287208934717</v>
          </cell>
          <cell r="J115">
            <v>14.556983855580462</v>
          </cell>
          <cell r="K115">
            <v>10.883874511520768</v>
          </cell>
          <cell r="L115">
            <v>8.343478114136884</v>
          </cell>
          <cell r="M115">
            <v>6.475572637576252</v>
          </cell>
          <cell r="N115">
            <v>5.018186612300122</v>
          </cell>
          <cell r="O115">
            <v>3.580695380743401</v>
          </cell>
          <cell r="P115">
            <v>2.3151493052419276</v>
          </cell>
          <cell r="Q115">
            <v>1.0000000000000167</v>
          </cell>
          <cell r="R115">
            <v>-1.3353174525004738E-14</v>
          </cell>
          <cell r="S115">
            <v>9.180307485940758E-15</v>
          </cell>
          <cell r="T115">
            <v>-2.1225783655695887E-14</v>
          </cell>
          <cell r="U115">
            <v>0</v>
          </cell>
        </row>
        <row r="116">
          <cell r="B116">
            <v>28.256525811635928</v>
          </cell>
          <cell r="C116">
            <v>27.636567780261203</v>
          </cell>
          <cell r="D116">
            <v>27.14168740445486</v>
          </cell>
          <cell r="E116">
            <v>25.57163444944328</v>
          </cell>
          <cell r="F116">
            <v>22.384603589616862</v>
          </cell>
          <cell r="G116">
            <v>20.068602947315934</v>
          </cell>
          <cell r="H116">
            <v>16.04643520622576</v>
          </cell>
          <cell r="I116">
            <v>13.140841893699976</v>
          </cell>
          <cell r="J116">
            <v>10.5544170016222</v>
          </cell>
          <cell r="K116">
            <v>8.636923624274528</v>
          </cell>
          <cell r="L116">
            <v>7.200841748867317</v>
          </cell>
          <cell r="M116">
            <v>6.075334453452248</v>
          </cell>
          <cell r="N116">
            <v>5.15121691759532</v>
          </cell>
          <cell r="O116">
            <v>4.173912680674572</v>
          </cell>
          <cell r="P116">
            <v>3.2520813767295014</v>
          </cell>
          <cell r="Q116">
            <v>2.1446148613155462</v>
          </cell>
          <cell r="R116">
            <v>0.9999999999999944</v>
          </cell>
          <cell r="S116">
            <v>4.892154721445946E-15</v>
          </cell>
          <cell r="T116">
            <v>-9.784309442891892E-15</v>
          </cell>
          <cell r="U116">
            <v>0</v>
          </cell>
        </row>
        <row r="117">
          <cell r="B117">
            <v>17.07811205490281</v>
          </cell>
          <cell r="C117">
            <v>16.805739124754496</v>
          </cell>
          <cell r="D117">
            <v>16.595677565590712</v>
          </cell>
          <cell r="E117">
            <v>15.89239902964617</v>
          </cell>
          <cell r="F117">
            <v>14.420582052174822</v>
          </cell>
          <cell r="G117">
            <v>13.35533290630053</v>
          </cell>
          <cell r="H117">
            <v>11.393736962693302</v>
          </cell>
          <cell r="I117">
            <v>9.897687822601926</v>
          </cell>
          <cell r="J117">
            <v>8.474753339285282</v>
          </cell>
          <cell r="K117">
            <v>7.355727750683491</v>
          </cell>
          <cell r="L117">
            <v>6.476974553010874</v>
          </cell>
          <cell r="M117">
            <v>5.764425328682906</v>
          </cell>
          <cell r="N117">
            <v>5.166252931881856</v>
          </cell>
          <cell r="O117">
            <v>4.5112329917299485</v>
          </cell>
          <cell r="P117">
            <v>3.875915099509653</v>
          </cell>
          <cell r="Q117">
            <v>3.0541664645394393</v>
          </cell>
          <cell r="R117">
            <v>2.100109598731306</v>
          </cell>
          <cell r="S117">
            <v>1.0000000000000033</v>
          </cell>
          <cell r="T117">
            <v>-5.799509569734443E-15</v>
          </cell>
          <cell r="U117">
            <v>0</v>
          </cell>
        </row>
        <row r="118">
          <cell r="B118">
            <v>11.937065336303853</v>
          </cell>
          <cell r="C118">
            <v>11.797347399780232</v>
          </cell>
          <cell r="D118">
            <v>11.693039868274578</v>
          </cell>
          <cell r="E118">
            <v>11.326688320290886</v>
          </cell>
          <cell r="F118">
            <v>10.542298731135686</v>
          </cell>
          <cell r="G118">
            <v>9.97760790593707</v>
          </cell>
          <cell r="H118">
            <v>8.892611141391882</v>
          </cell>
          <cell r="I118">
            <v>8.03491077970621</v>
          </cell>
          <cell r="J118">
            <v>7.182630657386433</v>
          </cell>
          <cell r="K118">
            <v>6.486656647086722</v>
          </cell>
          <cell r="L118">
            <v>5.924691574246255</v>
          </cell>
          <cell r="M118">
            <v>5.461801516850471</v>
          </cell>
          <cell r="N118">
            <v>5.071622996009141</v>
          </cell>
          <cell r="O118">
            <v>4.6387187523121955</v>
          </cell>
          <cell r="P118">
            <v>4.217335705400035</v>
          </cell>
          <cell r="Q118">
            <v>3.649346921950557</v>
          </cell>
          <cell r="R118">
            <v>2.9524149435333187</v>
          </cell>
          <cell r="S118">
            <v>2.056329177182393</v>
          </cell>
          <cell r="T118">
            <v>0.999999999999996</v>
          </cell>
          <cell r="U118">
            <v>0</v>
          </cell>
        </row>
        <row r="119">
          <cell r="B119">
            <v>9.303040556643342</v>
          </cell>
          <cell r="C119">
            <v>9.222149795435687</v>
          </cell>
          <cell r="D119">
            <v>9.163506267055915</v>
          </cell>
          <cell r="E119">
            <v>8.94882281436754</v>
          </cell>
          <cell r="F119">
            <v>8.481280721391995</v>
          </cell>
          <cell r="G119">
            <v>8.146561158444438</v>
          </cell>
          <cell r="H119">
            <v>7.4830306313282655</v>
          </cell>
          <cell r="I119">
            <v>6.9456623805523545</v>
          </cell>
          <cell r="J119">
            <v>6.395743159910506</v>
          </cell>
          <cell r="K119">
            <v>5.935687780139346</v>
          </cell>
          <cell r="L119">
            <v>5.558373450631813</v>
          </cell>
          <cell r="M119">
            <v>5.246248328938006</v>
          </cell>
          <cell r="N119">
            <v>4.985127039226835</v>
          </cell>
          <cell r="O119">
            <v>4.695817050959351</v>
          </cell>
          <cell r="P119">
            <v>4.417894828295945</v>
          </cell>
          <cell r="Q119">
            <v>4.034563562609428</v>
          </cell>
          <cell r="R119">
            <v>3.5515776572750113</v>
          </cell>
          <cell r="S119">
            <v>2.8949684270472433</v>
          </cell>
          <cell r="T119">
            <v>2.038964969939496</v>
          </cell>
          <cell r="U11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tabSelected="1" workbookViewId="0" topLeftCell="A31">
      <selection activeCell="A1" sqref="A1"/>
    </sheetView>
  </sheetViews>
  <sheetFormatPr defaultColWidth="11.421875" defaultRowHeight="12.75"/>
  <cols>
    <col min="1" max="1" width="1.7109375" style="0" customWidth="1"/>
    <col min="2" max="12" width="9.140625" style="0" customWidth="1"/>
    <col min="13" max="13" width="1.7109375" style="0" customWidth="1"/>
    <col min="14" max="16384" width="9.140625" style="0" customWidth="1"/>
  </cols>
  <sheetData>
    <row r="1" ht="12.75">
      <c r="B1" s="1" t="s">
        <v>47</v>
      </c>
    </row>
  </sheetData>
  <printOptions horizontalCentered="1"/>
  <pageMargins left="0.25" right="0.25" top="0.5" bottom="1" header="0" footer="0.5"/>
  <pageSetup horizontalDpi="300" verticalDpi="300" orientation="portrait" r:id="rId2"/>
  <headerFooter alignWithMargins="0">
    <oddFooter>&amp;L&amp;"Arial,Bold"&amp;8Moly-Cop Tools&amp;"Arial,Regular" / &amp;F&amp;R&amp;8&amp;D   /   &amp;T</oddFooter>
  </headerFooter>
  <rowBreaks count="1" manualBreakCount="1"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M92"/>
  <sheetViews>
    <sheetView zoomScale="90" zoomScaleNormal="90" workbookViewId="0" topLeftCell="A1">
      <selection activeCell="J28" sqref="J28"/>
    </sheetView>
  </sheetViews>
  <sheetFormatPr defaultColWidth="11.421875" defaultRowHeight="12.75"/>
  <cols>
    <col min="1" max="2" width="1.7109375" style="2" customWidth="1"/>
    <col min="3" max="7" width="11.7109375" style="2" customWidth="1"/>
    <col min="8" max="9" width="12.7109375" style="2" customWidth="1"/>
    <col min="10" max="11" width="11.7109375" style="2" customWidth="1"/>
    <col min="12" max="12" width="1.7109375" style="2" customWidth="1"/>
    <col min="13" max="16384" width="9.140625" style="2" customWidth="1"/>
  </cols>
  <sheetData>
    <row r="1" ht="7.5" customHeight="1" thickBot="1"/>
    <row r="2" spans="2:12" ht="24.75" customHeight="1" thickTop="1">
      <c r="B2" s="13"/>
      <c r="C2" s="14" t="s">
        <v>33</v>
      </c>
      <c r="D2" s="15"/>
      <c r="E2" s="15"/>
      <c r="F2" s="15"/>
      <c r="G2" s="15"/>
      <c r="H2" s="15"/>
      <c r="I2" s="15"/>
      <c r="J2" s="15"/>
      <c r="K2" s="16"/>
      <c r="L2" s="17"/>
    </row>
    <row r="3" spans="2:12" ht="15.75">
      <c r="B3" s="18"/>
      <c r="C3" s="52" t="s">
        <v>34</v>
      </c>
      <c r="D3" s="52"/>
      <c r="E3" s="52"/>
      <c r="F3" s="52"/>
      <c r="G3" s="52"/>
      <c r="H3" s="52"/>
      <c r="I3" s="52"/>
      <c r="J3" s="52"/>
      <c r="K3" s="52"/>
      <c r="L3" s="19"/>
    </row>
    <row r="4" spans="2:12" ht="15.75">
      <c r="B4" s="18"/>
      <c r="C4" s="52" t="s">
        <v>35</v>
      </c>
      <c r="D4" s="52"/>
      <c r="E4" s="52"/>
      <c r="F4" s="52"/>
      <c r="G4" s="52"/>
      <c r="H4" s="52"/>
      <c r="I4" s="52"/>
      <c r="J4" s="52"/>
      <c r="K4" s="52"/>
      <c r="L4" s="19"/>
    </row>
    <row r="5" spans="2:12" ht="12.75">
      <c r="B5" s="18"/>
      <c r="C5" s="20"/>
      <c r="D5" s="20"/>
      <c r="E5" s="20"/>
      <c r="F5" s="20"/>
      <c r="G5" s="20"/>
      <c r="H5" s="20"/>
      <c r="I5" s="20"/>
      <c r="J5" s="20"/>
      <c r="K5" s="20"/>
      <c r="L5" s="19"/>
    </row>
    <row r="6" spans="2:12" ht="12.75">
      <c r="B6" s="18"/>
      <c r="C6" s="21" t="s">
        <v>0</v>
      </c>
      <c r="D6" s="3" t="s">
        <v>30</v>
      </c>
      <c r="E6" s="4"/>
      <c r="F6" s="4"/>
      <c r="G6" s="4"/>
      <c r="H6" s="4"/>
      <c r="I6" s="4"/>
      <c r="J6" s="5"/>
      <c r="K6" s="20"/>
      <c r="L6" s="19"/>
    </row>
    <row r="7" spans="2:12" ht="12.75">
      <c r="B7" s="18"/>
      <c r="C7" s="20"/>
      <c r="D7" s="6" t="s">
        <v>1</v>
      </c>
      <c r="E7" s="7"/>
      <c r="F7" s="7"/>
      <c r="G7" s="7"/>
      <c r="H7" s="7"/>
      <c r="I7" s="7"/>
      <c r="J7" s="8"/>
      <c r="K7" s="20"/>
      <c r="L7" s="19"/>
    </row>
    <row r="8" spans="2:12" ht="12.75">
      <c r="B8" s="18"/>
      <c r="C8" s="20"/>
      <c r="D8" s="20"/>
      <c r="E8" s="20"/>
      <c r="F8" s="20"/>
      <c r="G8" s="20"/>
      <c r="H8" s="20"/>
      <c r="I8" s="20"/>
      <c r="J8" s="20"/>
      <c r="K8" s="20"/>
      <c r="L8" s="19"/>
    </row>
    <row r="9" spans="2:12" ht="12.75">
      <c r="B9" s="18"/>
      <c r="C9" s="21" t="s">
        <v>43</v>
      </c>
      <c r="D9" s="20"/>
      <c r="E9" s="20"/>
      <c r="F9" s="20"/>
      <c r="G9" s="20"/>
      <c r="H9" s="20"/>
      <c r="I9" s="20"/>
      <c r="J9" s="20"/>
      <c r="K9" s="20"/>
      <c r="L9" s="19"/>
    </row>
    <row r="10" spans="2:12" ht="12.75">
      <c r="B10" s="18"/>
      <c r="C10" s="20" t="s">
        <v>39</v>
      </c>
      <c r="D10" s="20"/>
      <c r="E10" s="20"/>
      <c r="F10" s="47">
        <v>13</v>
      </c>
      <c r="G10" s="20"/>
      <c r="H10" s="20" t="s">
        <v>38</v>
      </c>
      <c r="I10" s="20"/>
      <c r="J10" s="22">
        <f>IF(F11*F12,10*F10*(1/F12^0.5-1/F11^0.5),0)</f>
        <v>9.300922116331082</v>
      </c>
      <c r="K10" s="20"/>
      <c r="L10" s="19"/>
    </row>
    <row r="11" spans="2:12" ht="12.75">
      <c r="B11" s="18"/>
      <c r="C11" s="20" t="s">
        <v>36</v>
      </c>
      <c r="D11" s="20"/>
      <c r="E11" s="20"/>
      <c r="F11" s="49">
        <v>9795</v>
      </c>
      <c r="G11" s="20"/>
      <c r="H11" s="20" t="s">
        <v>45</v>
      </c>
      <c r="I11" s="20"/>
      <c r="J11" s="23">
        <f>J10*F13</f>
        <v>7440.737693064865</v>
      </c>
      <c r="K11" s="20"/>
      <c r="L11" s="19"/>
    </row>
    <row r="12" spans="2:12" ht="12.75">
      <c r="B12" s="18"/>
      <c r="C12" s="20" t="s">
        <v>37</v>
      </c>
      <c r="D12" s="20"/>
      <c r="E12" s="20"/>
      <c r="F12" s="48">
        <v>150</v>
      </c>
      <c r="G12" s="20"/>
      <c r="H12" s="20" t="s">
        <v>48</v>
      </c>
      <c r="I12" s="20"/>
      <c r="J12" s="49">
        <v>2</v>
      </c>
      <c r="K12" s="20"/>
      <c r="L12" s="19"/>
    </row>
    <row r="13" spans="2:12" ht="12.75">
      <c r="B13" s="18"/>
      <c r="C13" s="21" t="s">
        <v>46</v>
      </c>
      <c r="D13" s="21"/>
      <c r="E13" s="20"/>
      <c r="F13" s="50">
        <v>800</v>
      </c>
      <c r="G13" s="20"/>
      <c r="H13" s="21" t="s">
        <v>44</v>
      </c>
      <c r="I13" s="20"/>
      <c r="J13" s="24">
        <f>J11/J12</f>
        <v>3720.3688465324326</v>
      </c>
      <c r="K13" s="20"/>
      <c r="L13" s="19"/>
    </row>
    <row r="14" spans="2:12" ht="12.75">
      <c r="B14" s="18"/>
      <c r="C14" s="20"/>
      <c r="D14" s="20"/>
      <c r="E14" s="20"/>
      <c r="F14" s="20"/>
      <c r="G14" s="20"/>
      <c r="H14" s="20"/>
      <c r="I14" s="20"/>
      <c r="J14" s="20"/>
      <c r="K14" s="20"/>
      <c r="L14" s="19"/>
    </row>
    <row r="15" spans="2:12" ht="12.75">
      <c r="B15" s="18"/>
      <c r="C15" s="21" t="s">
        <v>64</v>
      </c>
      <c r="D15" s="20"/>
      <c r="E15" s="20"/>
      <c r="F15" s="20"/>
      <c r="G15" s="25"/>
      <c r="H15" s="20"/>
      <c r="I15" s="20"/>
      <c r="J15" s="26" t="s">
        <v>40</v>
      </c>
      <c r="K15" s="20"/>
      <c r="L15" s="19"/>
    </row>
    <row r="16" spans="2:12" ht="12.75">
      <c r="B16" s="18"/>
      <c r="C16" s="21"/>
      <c r="D16" s="20"/>
      <c r="E16" s="27"/>
      <c r="F16" s="20"/>
      <c r="G16" s="20"/>
      <c r="H16" s="28"/>
      <c r="I16" s="20"/>
      <c r="J16" s="23">
        <f>J19*H26/G26/K26</f>
        <v>3348.306367301269</v>
      </c>
      <c r="K16" s="20" t="s">
        <v>16</v>
      </c>
      <c r="L16" s="19"/>
    </row>
    <row r="17" spans="2:12" ht="12.75">
      <c r="B17" s="18"/>
      <c r="C17" s="28" t="s">
        <v>2</v>
      </c>
      <c r="D17" s="28" t="s">
        <v>50</v>
      </c>
      <c r="E17" s="28" t="s">
        <v>31</v>
      </c>
      <c r="F17" s="28" t="s">
        <v>3</v>
      </c>
      <c r="G17" s="28" t="s">
        <v>4</v>
      </c>
      <c r="H17" s="28" t="s">
        <v>24</v>
      </c>
      <c r="I17" s="28" t="s">
        <v>5</v>
      </c>
      <c r="J17" s="23">
        <f>J19*J26/G26/K26</f>
        <v>0</v>
      </c>
      <c r="K17" s="20" t="s">
        <v>32</v>
      </c>
      <c r="L17" s="19"/>
    </row>
    <row r="18" spans="2:12" ht="12.75">
      <c r="B18" s="18"/>
      <c r="C18" s="28" t="s">
        <v>6</v>
      </c>
      <c r="D18" s="28" t="s">
        <v>6</v>
      </c>
      <c r="E18" s="28" t="s">
        <v>7</v>
      </c>
      <c r="F18" s="28" t="s">
        <v>8</v>
      </c>
      <c r="G18" s="28" t="s">
        <v>8</v>
      </c>
      <c r="H18" s="28" t="s">
        <v>29</v>
      </c>
      <c r="I18" s="28" t="s">
        <v>9</v>
      </c>
      <c r="J18" s="23">
        <f>J19*I26/G26/K26</f>
        <v>536.2192763923332</v>
      </c>
      <c r="K18" s="29" t="s">
        <v>17</v>
      </c>
      <c r="L18" s="19"/>
    </row>
    <row r="19" spans="2:12" ht="12.75">
      <c r="B19" s="18"/>
      <c r="C19" s="47">
        <f>19-0.5</f>
        <v>18.5</v>
      </c>
      <c r="D19" s="22">
        <f>C19*D21</f>
        <v>22</v>
      </c>
      <c r="E19" s="47">
        <v>72</v>
      </c>
      <c r="F19" s="47">
        <v>38</v>
      </c>
      <c r="G19" s="47">
        <v>38</v>
      </c>
      <c r="H19" s="47">
        <v>100</v>
      </c>
      <c r="I19" s="47">
        <v>35</v>
      </c>
      <c r="J19" s="24">
        <f>0.238*C19^3.5*(D21)*(E19/100)*K26*(F19/100-1.065*F19*F19/10000)*SIN(I19*PI()/180)</f>
        <v>3884.5256436936015</v>
      </c>
      <c r="K19" s="21" t="s">
        <v>19</v>
      </c>
      <c r="L19" s="19"/>
    </row>
    <row r="20" spans="2:12" ht="12.75">
      <c r="B20" s="18"/>
      <c r="C20" s="30"/>
      <c r="D20" s="28" t="s">
        <v>41</v>
      </c>
      <c r="E20" s="28" t="s">
        <v>42</v>
      </c>
      <c r="F20" s="31"/>
      <c r="G20" s="31"/>
      <c r="H20" s="31"/>
      <c r="I20" s="31"/>
      <c r="J20" s="48">
        <v>10</v>
      </c>
      <c r="K20" s="29" t="s">
        <v>21</v>
      </c>
      <c r="L20" s="19"/>
    </row>
    <row r="21" spans="2:12" ht="12.75">
      <c r="B21" s="18"/>
      <c r="C21" s="30"/>
      <c r="D21" s="47">
        <v>1.1891891891891893</v>
      </c>
      <c r="E21" s="32">
        <f>(76.6/C19^0.5)*(E19/100)</f>
        <v>12.82257954399824</v>
      </c>
      <c r="F21" s="31"/>
      <c r="G21" s="31"/>
      <c r="H21" s="31"/>
      <c r="I21" s="31"/>
      <c r="J21" s="24">
        <f>J19/(1-J20/100)</f>
        <v>4316.139604104002</v>
      </c>
      <c r="K21" s="21" t="s">
        <v>20</v>
      </c>
      <c r="L21" s="19"/>
    </row>
    <row r="22" spans="2:12" ht="12.75">
      <c r="B22" s="18"/>
      <c r="C22" s="30"/>
      <c r="D22" s="30"/>
      <c r="E22" s="31"/>
      <c r="F22" s="31"/>
      <c r="G22" s="31"/>
      <c r="H22" s="31"/>
      <c r="I22" s="31"/>
      <c r="J22" s="31"/>
      <c r="K22" s="31"/>
      <c r="L22" s="19"/>
    </row>
    <row r="23" spans="2:12" ht="12.75">
      <c r="B23" s="18"/>
      <c r="C23" s="21" t="s">
        <v>10</v>
      </c>
      <c r="D23" s="20"/>
      <c r="E23" s="47">
        <v>72</v>
      </c>
      <c r="F23" s="20"/>
      <c r="G23" s="26" t="s">
        <v>3</v>
      </c>
      <c r="H23" s="51" t="s">
        <v>26</v>
      </c>
      <c r="I23" s="51"/>
      <c r="J23" s="51"/>
      <c r="K23" s="26" t="s">
        <v>28</v>
      </c>
      <c r="L23" s="19"/>
    </row>
    <row r="24" spans="2:12" ht="12.75">
      <c r="B24" s="18"/>
      <c r="C24" s="21" t="s">
        <v>11</v>
      </c>
      <c r="D24" s="20"/>
      <c r="E24" s="47">
        <v>2.8</v>
      </c>
      <c r="F24" s="28"/>
      <c r="G24" s="26" t="s">
        <v>22</v>
      </c>
      <c r="H24" s="28" t="s">
        <v>25</v>
      </c>
      <c r="I24" s="53" t="s">
        <v>12</v>
      </c>
      <c r="J24" s="53"/>
      <c r="K24" s="26" t="s">
        <v>27</v>
      </c>
      <c r="L24" s="19"/>
    </row>
    <row r="25" spans="2:12" ht="12.75">
      <c r="B25" s="18"/>
      <c r="C25" s="33" t="s">
        <v>14</v>
      </c>
      <c r="D25" s="28"/>
      <c r="E25" s="32">
        <f>1/((E23/100)/E24+(1-E23/100))</f>
        <v>1.8617021276595744</v>
      </c>
      <c r="F25" s="34"/>
      <c r="G25" s="28" t="s">
        <v>15</v>
      </c>
      <c r="H25" s="28" t="s">
        <v>3</v>
      </c>
      <c r="I25" s="28" t="s">
        <v>24</v>
      </c>
      <c r="J25" s="28" t="s">
        <v>23</v>
      </c>
      <c r="K25" s="28" t="s">
        <v>13</v>
      </c>
      <c r="L25" s="19"/>
    </row>
    <row r="26" spans="2:12" ht="12.75">
      <c r="B26" s="18"/>
      <c r="C26" s="33" t="s">
        <v>18</v>
      </c>
      <c r="D26" s="20"/>
      <c r="E26" s="47">
        <v>7.75</v>
      </c>
      <c r="F26" s="20"/>
      <c r="G26" s="32">
        <f>(F19/100)*PI()*($C$19*0.305)^2*($D$21*C19*0.305)/4</f>
        <v>63.75865304524112</v>
      </c>
      <c r="H26" s="32">
        <f>(1-0.4)*E26*(G19/100)*PI()*($C$19*0.305)^2*($D$21*C19*0.305)/4</f>
        <v>296.4777366603712</v>
      </c>
      <c r="I26" s="32">
        <f>E25*(H19/100)*0.4*(G19/100)*PI()*($C$19*0.305)^2*($D$21*C19*0.305)/4</f>
        <v>47.479848012413605</v>
      </c>
      <c r="J26" s="32">
        <f>E25*(F19/100-G19/100)*PI()*($C$19*0.305)^2*($D$21*C19*0.305)/4</f>
        <v>0</v>
      </c>
      <c r="K26" s="35">
        <f>(H26+J26+I26)/G26</f>
        <v>5.394680851063829</v>
      </c>
      <c r="L26" s="19"/>
    </row>
    <row r="27" spans="2:12" ht="12.75">
      <c r="B27" s="18"/>
      <c r="C27" s="33"/>
      <c r="D27" s="33"/>
      <c r="E27" s="33"/>
      <c r="F27" s="33"/>
      <c r="G27" s="33"/>
      <c r="H27" s="33"/>
      <c r="I27" s="33"/>
      <c r="J27" s="33"/>
      <c r="K27" s="33"/>
      <c r="L27" s="19"/>
    </row>
    <row r="28" spans="2:12" ht="12.75">
      <c r="B28" s="18"/>
      <c r="C28" s="33"/>
      <c r="D28" s="33"/>
      <c r="E28" s="33"/>
      <c r="F28" s="33"/>
      <c r="G28" s="36" t="s">
        <v>49</v>
      </c>
      <c r="H28" s="37"/>
      <c r="I28" s="38"/>
      <c r="J28" s="39">
        <f>(J19-J13)/J13*100</f>
        <v>4.412379630427536</v>
      </c>
      <c r="K28" s="33"/>
      <c r="L28" s="19"/>
    </row>
    <row r="29" spans="2:12" ht="12.75">
      <c r="B29" s="18"/>
      <c r="C29" s="33"/>
      <c r="D29" s="33"/>
      <c r="E29" s="33"/>
      <c r="F29" s="33"/>
      <c r="G29" s="40"/>
      <c r="H29" s="41"/>
      <c r="I29" s="20"/>
      <c r="J29" s="33"/>
      <c r="K29" s="33"/>
      <c r="L29" s="19"/>
    </row>
    <row r="30" spans="2:12" ht="12.75">
      <c r="B30" s="18"/>
      <c r="C30" s="21" t="s">
        <v>65</v>
      </c>
      <c r="D30" s="33"/>
      <c r="E30" s="33"/>
      <c r="F30" s="33"/>
      <c r="G30" s="40"/>
      <c r="H30" s="41"/>
      <c r="I30" s="20"/>
      <c r="J30" s="33"/>
      <c r="K30" s="33"/>
      <c r="L30" s="19"/>
    </row>
    <row r="31" spans="2:12" ht="12.75">
      <c r="B31" s="18"/>
      <c r="C31" s="21"/>
      <c r="D31" s="33"/>
      <c r="E31" s="33"/>
      <c r="F31" s="33"/>
      <c r="G31" s="40"/>
      <c r="H31" s="41"/>
      <c r="I31" s="20"/>
      <c r="J31" s="33"/>
      <c r="K31" s="33"/>
      <c r="L31" s="19"/>
    </row>
    <row r="32" spans="2:12" ht="12.75">
      <c r="B32" s="18"/>
      <c r="C32" s="28" t="s">
        <v>51</v>
      </c>
      <c r="D32" s="28" t="s">
        <v>60</v>
      </c>
      <c r="E32" s="28" t="s">
        <v>55</v>
      </c>
      <c r="F32" s="28" t="s">
        <v>53</v>
      </c>
      <c r="G32" s="28" t="s">
        <v>58</v>
      </c>
      <c r="H32" s="28" t="s">
        <v>59</v>
      </c>
      <c r="I32" s="28" t="s">
        <v>62</v>
      </c>
      <c r="J32" s="28"/>
      <c r="K32" s="28"/>
      <c r="L32" s="19"/>
    </row>
    <row r="33" spans="2:12" ht="12.75">
      <c r="B33" s="18"/>
      <c r="C33" s="28" t="s">
        <v>52</v>
      </c>
      <c r="D33" s="28" t="s">
        <v>61</v>
      </c>
      <c r="E33" s="28" t="s">
        <v>56</v>
      </c>
      <c r="F33" s="28" t="s">
        <v>54</v>
      </c>
      <c r="G33" s="28" t="s">
        <v>57</v>
      </c>
      <c r="H33" s="28" t="s">
        <v>57</v>
      </c>
      <c r="I33" s="28" t="s">
        <v>63</v>
      </c>
      <c r="J33" s="28"/>
      <c r="K33" s="28"/>
      <c r="L33" s="19"/>
    </row>
    <row r="34" spans="2:12" ht="12.75">
      <c r="B34" s="18"/>
      <c r="C34" s="49">
        <v>4</v>
      </c>
      <c r="D34" s="47">
        <v>26</v>
      </c>
      <c r="E34" s="47">
        <v>62</v>
      </c>
      <c r="F34" s="48">
        <v>250</v>
      </c>
      <c r="G34" s="42">
        <f>(F13/J12/C34)*(1+F34/100)</f>
        <v>350</v>
      </c>
      <c r="H34" s="42">
        <f>G34/$E$24+(G34/E34*100-G34)</f>
        <v>339.51612903225805</v>
      </c>
      <c r="I34" s="22">
        <f>(H34/0.1367/D34^2.047)^2.105</f>
        <v>11.210894306358899</v>
      </c>
      <c r="J34" s="28"/>
      <c r="K34" s="28"/>
      <c r="L34" s="19"/>
    </row>
    <row r="35" spans="2:12" ht="13.5" thickBot="1">
      <c r="B35" s="43"/>
      <c r="C35" s="44"/>
      <c r="D35" s="44"/>
      <c r="E35" s="44"/>
      <c r="F35" s="44"/>
      <c r="G35" s="45"/>
      <c r="H35" s="44"/>
      <c r="I35" s="44"/>
      <c r="J35" s="44"/>
      <c r="K35" s="44"/>
      <c r="L35" s="46"/>
    </row>
    <row r="36" ht="13.5" thickTop="1"/>
    <row r="37" spans="3:8" ht="12.75">
      <c r="C37" s="9"/>
      <c r="D37" s="9"/>
      <c r="E37" s="9"/>
      <c r="F37" s="9"/>
      <c r="G37" s="9"/>
      <c r="H37" s="9"/>
    </row>
    <row r="38" spans="3:13" ht="12.75">
      <c r="C38" s="9"/>
      <c r="D38" s="9"/>
      <c r="E38" s="9"/>
      <c r="F38" s="9"/>
      <c r="G38" s="9"/>
      <c r="H38" s="9"/>
      <c r="J38" s="9"/>
      <c r="K38" s="9"/>
      <c r="L38" s="9"/>
      <c r="M38" s="9"/>
    </row>
    <row r="39" spans="8:13" ht="12.75">
      <c r="H39" s="10"/>
      <c r="K39" s="10"/>
      <c r="L39" s="10"/>
      <c r="M39" s="10"/>
    </row>
    <row r="40" spans="8:13" ht="12.75">
      <c r="H40" s="10"/>
      <c r="K40" s="10"/>
      <c r="L40" s="10"/>
      <c r="M40" s="10"/>
    </row>
    <row r="41" spans="8:13" ht="12.75">
      <c r="H41" s="10"/>
      <c r="K41" s="10"/>
      <c r="L41" s="10"/>
      <c r="M41" s="10"/>
    </row>
    <row r="42" spans="3:13" ht="12.75">
      <c r="C42" s="11"/>
      <c r="H42" s="10"/>
      <c r="K42" s="10"/>
      <c r="L42" s="10"/>
      <c r="M42" s="10"/>
    </row>
    <row r="43" spans="3:13" ht="12.75">
      <c r="C43" s="11"/>
      <c r="H43" s="10"/>
      <c r="K43" s="10"/>
      <c r="L43" s="10"/>
      <c r="M43" s="10"/>
    </row>
    <row r="44" spans="3:13" ht="12.75">
      <c r="C44" s="11"/>
      <c r="H44" s="10"/>
      <c r="K44" s="10"/>
      <c r="L44" s="10"/>
      <c r="M44" s="10"/>
    </row>
    <row r="45" spans="3:13" ht="12.75">
      <c r="C45" s="11"/>
      <c r="H45" s="10"/>
      <c r="K45" s="10"/>
      <c r="L45" s="10"/>
      <c r="M45" s="10"/>
    </row>
    <row r="46" spans="7:13" ht="12.75">
      <c r="G46" s="9"/>
      <c r="H46" s="12"/>
      <c r="I46" s="9"/>
      <c r="J46" s="9"/>
      <c r="K46" s="12"/>
      <c r="L46" s="12"/>
      <c r="M46" s="12"/>
    </row>
    <row r="47" spans="8:13" ht="12.75">
      <c r="H47" s="10"/>
      <c r="K47" s="10"/>
      <c r="L47" s="10"/>
      <c r="M47" s="10"/>
    </row>
    <row r="48" spans="4:13" ht="12.75">
      <c r="D48" s="11"/>
      <c r="H48" s="10"/>
      <c r="K48" s="10"/>
      <c r="L48" s="10"/>
      <c r="M48" s="10"/>
    </row>
    <row r="49" spans="4:13" ht="12.75">
      <c r="D49" s="11"/>
      <c r="H49" s="10"/>
      <c r="K49" s="10"/>
      <c r="L49" s="10"/>
      <c r="M49" s="10"/>
    </row>
    <row r="50" spans="4:13" ht="12.75">
      <c r="D50" s="11"/>
      <c r="H50" s="10"/>
      <c r="K50" s="10"/>
      <c r="L50" s="10"/>
      <c r="M50" s="10"/>
    </row>
    <row r="51" spans="4:13" ht="12.75">
      <c r="D51" s="11"/>
      <c r="H51" s="10"/>
      <c r="K51" s="10"/>
      <c r="L51" s="10"/>
      <c r="M51" s="10"/>
    </row>
    <row r="52" spans="7:13" ht="12.75">
      <c r="G52" s="9"/>
      <c r="H52" s="12"/>
      <c r="I52" s="9"/>
      <c r="J52" s="9"/>
      <c r="K52" s="12"/>
      <c r="L52" s="12"/>
      <c r="M52" s="12"/>
    </row>
    <row r="53" spans="8:13" ht="12.75">
      <c r="H53" s="10"/>
      <c r="K53" s="10"/>
      <c r="L53" s="10"/>
      <c r="M53" s="10"/>
    </row>
    <row r="54" spans="5:13" ht="12.75">
      <c r="E54" s="11"/>
      <c r="H54" s="10"/>
      <c r="K54" s="10"/>
      <c r="L54" s="10"/>
      <c r="M54" s="10"/>
    </row>
    <row r="55" spans="5:13" ht="12.75">
      <c r="E55" s="11"/>
      <c r="H55" s="10"/>
      <c r="K55" s="10"/>
      <c r="L55" s="10"/>
      <c r="M55" s="10"/>
    </row>
    <row r="56" spans="5:13" ht="12.75">
      <c r="E56" s="11"/>
      <c r="H56" s="10"/>
      <c r="K56" s="10"/>
      <c r="L56" s="10"/>
      <c r="M56" s="10"/>
    </row>
    <row r="57" spans="5:13" ht="12.75">
      <c r="E57" s="11"/>
      <c r="H57" s="10"/>
      <c r="K57" s="10"/>
      <c r="L57" s="10"/>
      <c r="M57" s="10"/>
    </row>
    <row r="58" spans="7:13" ht="12.75">
      <c r="G58" s="9"/>
      <c r="H58" s="12"/>
      <c r="I58" s="9"/>
      <c r="J58" s="9"/>
      <c r="K58" s="12"/>
      <c r="L58" s="12"/>
      <c r="M58" s="12"/>
    </row>
    <row r="59" ht="12.75">
      <c r="L59" s="10"/>
    </row>
    <row r="60" spans="6:13" ht="12.75">
      <c r="F60" s="11"/>
      <c r="H60" s="10"/>
      <c r="K60" s="10"/>
      <c r="L60" s="10"/>
      <c r="M60" s="10"/>
    </row>
    <row r="61" spans="6:13" ht="12.75">
      <c r="F61" s="11"/>
      <c r="H61" s="10"/>
      <c r="K61" s="10"/>
      <c r="M61" s="10"/>
    </row>
    <row r="62" spans="6:13" ht="12.75">
      <c r="F62" s="11"/>
      <c r="H62" s="10"/>
      <c r="K62" s="10"/>
      <c r="M62" s="10"/>
    </row>
    <row r="63" spans="6:13" ht="12.75">
      <c r="F63" s="11"/>
      <c r="H63" s="10"/>
      <c r="K63" s="10"/>
      <c r="M63" s="10"/>
    </row>
    <row r="64" spans="7:13" ht="12.75">
      <c r="G64" s="9"/>
      <c r="H64" s="12"/>
      <c r="I64" s="9"/>
      <c r="J64" s="9"/>
      <c r="K64" s="12"/>
      <c r="L64" s="12"/>
      <c r="M64" s="12"/>
    </row>
    <row r="65" ht="12.75">
      <c r="L65" s="10"/>
    </row>
    <row r="66" spans="7:13" ht="12.75">
      <c r="G66" s="11"/>
      <c r="H66" s="10"/>
      <c r="K66" s="10"/>
      <c r="L66" s="10"/>
      <c r="M66" s="10"/>
    </row>
    <row r="67" spans="7:13" ht="12.75">
      <c r="G67" s="11"/>
      <c r="H67" s="10"/>
      <c r="K67" s="10"/>
      <c r="M67" s="10"/>
    </row>
    <row r="68" spans="7:13" ht="12.75">
      <c r="G68" s="11"/>
      <c r="H68" s="10"/>
      <c r="K68" s="10"/>
      <c r="M68" s="10"/>
    </row>
    <row r="69" spans="7:13" ht="12.75">
      <c r="G69" s="11"/>
      <c r="H69" s="10"/>
      <c r="K69" s="10"/>
      <c r="M69" s="10"/>
    </row>
    <row r="70" spans="7:13" ht="12.75">
      <c r="G70" s="9"/>
      <c r="H70" s="12"/>
      <c r="I70" s="9"/>
      <c r="J70" s="9"/>
      <c r="K70" s="12"/>
      <c r="L70" s="12"/>
      <c r="M70" s="12"/>
    </row>
    <row r="71" ht="12.75">
      <c r="L71" s="10"/>
    </row>
    <row r="72" spans="8:13" ht="12.75">
      <c r="H72" s="10"/>
      <c r="J72" s="11"/>
      <c r="K72" s="10"/>
      <c r="L72" s="10"/>
      <c r="M72" s="10"/>
    </row>
    <row r="73" spans="8:13" ht="12.75">
      <c r="H73" s="10"/>
      <c r="J73" s="11"/>
      <c r="K73" s="10"/>
      <c r="M73" s="10"/>
    </row>
    <row r="74" spans="8:13" ht="12.75">
      <c r="H74" s="10"/>
      <c r="J74" s="11"/>
      <c r="K74" s="10"/>
      <c r="M74" s="10"/>
    </row>
    <row r="75" spans="8:13" ht="12.75">
      <c r="H75" s="10"/>
      <c r="J75" s="11"/>
      <c r="K75" s="10"/>
      <c r="M75" s="10"/>
    </row>
    <row r="76" spans="7:13" ht="12.75">
      <c r="G76" s="9"/>
      <c r="H76" s="12"/>
      <c r="I76" s="9"/>
      <c r="J76" s="9"/>
      <c r="K76" s="12"/>
      <c r="L76" s="12"/>
      <c r="M76" s="12"/>
    </row>
    <row r="77" spans="11:13" ht="12.75">
      <c r="K77" s="10"/>
      <c r="L77" s="10"/>
      <c r="M77" s="10"/>
    </row>
    <row r="78" spans="11:13" ht="12.75">
      <c r="K78" s="10"/>
      <c r="L78" s="10"/>
      <c r="M78" s="10"/>
    </row>
    <row r="79" spans="11:13" ht="12.75">
      <c r="K79" s="10"/>
      <c r="L79" s="10"/>
      <c r="M79" s="10"/>
    </row>
    <row r="80" spans="11:13" ht="12.75">
      <c r="K80" s="10"/>
      <c r="L80" s="10"/>
      <c r="M80" s="10"/>
    </row>
    <row r="81" spans="11:13" ht="12.75">
      <c r="K81" s="10"/>
      <c r="L81" s="10"/>
      <c r="M81" s="10"/>
    </row>
    <row r="82" spans="11:13" ht="12.75">
      <c r="K82" s="10"/>
      <c r="L82" s="10"/>
      <c r="M82" s="10"/>
    </row>
    <row r="83" spans="11:13" ht="12.75">
      <c r="K83" s="10"/>
      <c r="L83" s="10"/>
      <c r="M83" s="10"/>
    </row>
    <row r="84" spans="11:13" ht="12.75">
      <c r="K84" s="10"/>
      <c r="L84" s="10"/>
      <c r="M84" s="10"/>
    </row>
    <row r="85" ht="12.75">
      <c r="L85" s="10"/>
    </row>
    <row r="86" ht="12.75">
      <c r="L86" s="10"/>
    </row>
    <row r="87" ht="12.75">
      <c r="L87" s="10"/>
    </row>
    <row r="88" ht="12.75">
      <c r="L88" s="10"/>
    </row>
    <row r="89" ht="12.75">
      <c r="L89" s="10"/>
    </row>
    <row r="90" ht="12.75">
      <c r="L90" s="10"/>
    </row>
    <row r="91" ht="12.75">
      <c r="L91" s="10"/>
    </row>
    <row r="92" ht="12.75">
      <c r="L92" s="10"/>
    </row>
  </sheetData>
  <mergeCells count="4">
    <mergeCell ref="H23:J23"/>
    <mergeCell ref="C3:K3"/>
    <mergeCell ref="I24:J24"/>
    <mergeCell ref="C4:K4"/>
  </mergeCells>
  <printOptions gridLines="1" horizontalCentered="1" verticalCentered="1"/>
  <pageMargins left="0.25" right="0.25" top="1" bottom="1.25" header="0" footer="0.5"/>
  <pageSetup horizontalDpi="300" verticalDpi="300" orientation="landscape" r:id="rId3"/>
  <headerFooter alignWithMargins="0">
    <oddFooter>&amp;L&amp;"Arial,Bold"&amp;8Moly-Cop Tools&amp;"Arial,Regular" / &amp;F&amp;R&amp;8&amp;D   / 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Moly-Cop Chile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E. Sepúlveda J.</dc:creator>
  <cp:keywords/>
  <dc:description/>
  <cp:lastModifiedBy>Mónica</cp:lastModifiedBy>
  <cp:lastPrinted>2001-11-05T15:58:51Z</cp:lastPrinted>
  <dcterms:created xsi:type="dcterms:W3CDTF">1999-10-23T23:09:40Z</dcterms:created>
  <dcterms:modified xsi:type="dcterms:W3CDTF">2001-11-05T15:59:08Z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